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1445" documentId="13_ncr:1_{A168030B-F021-41DF-A007-7F71311697CC}" xr6:coauthVersionLast="47" xr6:coauthVersionMax="47" xr10:uidLastSave="{751FE5B7-3001-49CB-A76F-AFFA8F410036}"/>
  <bookViews>
    <workbookView xWindow="15360" yWindow="0" windowWidth="15360" windowHeight="16680" tabRatio="794" activeTab="14" xr2:uid="{00000000-000D-0000-FFFF-FFFF00000000}"/>
  </bookViews>
  <sheets>
    <sheet name="Introduction" sheetId="5" r:id="rId1"/>
    <sheet name="Annual Performance Report" sheetId="48" r:id="rId2"/>
    <sheet name="Jan" sheetId="34" r:id="rId3"/>
    <sheet name="Feb" sheetId="37" r:id="rId4"/>
    <sheet name="Mar" sheetId="38" r:id="rId5"/>
    <sheet name="Apr" sheetId="39" r:id="rId6"/>
    <sheet name="May" sheetId="40" r:id="rId7"/>
    <sheet name="Jun" sheetId="41" r:id="rId8"/>
    <sheet name="Jul" sheetId="42" r:id="rId9"/>
    <sheet name="Aug" sheetId="43" r:id="rId10"/>
    <sheet name="Sep" sheetId="44" r:id="rId11"/>
    <sheet name="Oct" sheetId="45" r:id="rId12"/>
    <sheet name="Nov" sheetId="46" r:id="rId13"/>
    <sheet name="Dec" sheetId="47" r:id="rId14"/>
    <sheet name="KPI example" sheetId="49" r:id="rId15"/>
  </sheets>
  <externalReferences>
    <externalReference r:id="rId16"/>
    <externalReference r:id="rId17"/>
    <externalReference r:id="rId18"/>
  </externalReferences>
  <definedNames>
    <definedName name="__KPI1" localSheetId="1">'[1]Data-Table'!#REF!</definedName>
    <definedName name="__KPI1" localSheetId="5">'[2]Data-Table'!#REF!</definedName>
    <definedName name="__KPI1" localSheetId="9">'[2]Data-Table'!#REF!</definedName>
    <definedName name="__KPI1" localSheetId="13">'[2]Data-Table'!#REF!</definedName>
    <definedName name="__KPI1" localSheetId="3">'[2]Data-Table'!#REF!</definedName>
    <definedName name="__KPI1" localSheetId="0">'[2]Data-Table'!#REF!</definedName>
    <definedName name="__KPI1" localSheetId="2">'[2]Data-Table'!#REF!</definedName>
    <definedName name="__KPI1" localSheetId="8">'[2]Data-Table'!#REF!</definedName>
    <definedName name="__KPI1" localSheetId="7">'[2]Data-Table'!#REF!</definedName>
    <definedName name="__KPI1" localSheetId="14">'[1]Data-Table'!#REF!</definedName>
    <definedName name="__KPI1" localSheetId="4">'[2]Data-Table'!#REF!</definedName>
    <definedName name="__KPI1" localSheetId="6">'[2]Data-Table'!#REF!</definedName>
    <definedName name="__KPI1" localSheetId="12">'[2]Data-Table'!#REF!</definedName>
    <definedName name="__KPI1" localSheetId="11">'[2]Data-Table'!#REF!</definedName>
    <definedName name="__KPI1" localSheetId="10">'[2]Data-Table'!#REF!</definedName>
    <definedName name="__KPI1">'[2]Data-Table'!#REF!</definedName>
    <definedName name="_KPI1" localSheetId="1">#REF!</definedName>
    <definedName name="_KPI1" localSheetId="5">#REF!</definedName>
    <definedName name="_KPI1" localSheetId="9">#REF!</definedName>
    <definedName name="_KPI1" localSheetId="13">#REF!</definedName>
    <definedName name="_KPI1" localSheetId="3">#REF!</definedName>
    <definedName name="_KPI1" localSheetId="0">#REF!</definedName>
    <definedName name="_KPI1" localSheetId="2">#REF!</definedName>
    <definedName name="_KPI1" localSheetId="8">#REF!</definedName>
    <definedName name="_KPI1" localSheetId="7">#REF!</definedName>
    <definedName name="_KPI1" localSheetId="14">#REF!</definedName>
    <definedName name="_KPI1" localSheetId="4">#REF!</definedName>
    <definedName name="_KPI1" localSheetId="6">#REF!</definedName>
    <definedName name="_KPI1" localSheetId="12">#REF!</definedName>
    <definedName name="_KPI1" localSheetId="11">#REF!</definedName>
    <definedName name="_KPI1" localSheetId="10">#REF!</definedName>
    <definedName name="_KPI1">#REF!</definedName>
    <definedName name="_KPI3" localSheetId="1">#REF!</definedName>
    <definedName name="_KPI3" localSheetId="5">#REF!</definedName>
    <definedName name="_KPI3" localSheetId="9">#REF!</definedName>
    <definedName name="_KPI3" localSheetId="13">#REF!</definedName>
    <definedName name="_KPI3" localSheetId="3">#REF!</definedName>
    <definedName name="_KPI3" localSheetId="0">#REF!</definedName>
    <definedName name="_KPI3" localSheetId="2">#REF!</definedName>
    <definedName name="_KPI3" localSheetId="8">#REF!</definedName>
    <definedName name="_KPI3" localSheetId="7">#REF!</definedName>
    <definedName name="_KPI3" localSheetId="14">#REF!</definedName>
    <definedName name="_KPI3" localSheetId="4">#REF!</definedName>
    <definedName name="_KPI3" localSheetId="6">#REF!</definedName>
    <definedName name="_KPI3" localSheetId="12">#REF!</definedName>
    <definedName name="_KPI3" localSheetId="11">#REF!</definedName>
    <definedName name="_KPI3" localSheetId="10">#REF!</definedName>
    <definedName name="_KPI3">#REF!</definedName>
    <definedName name="Availability" localSheetId="1">#REF!</definedName>
    <definedName name="Availability" localSheetId="5">Apr!#REF!</definedName>
    <definedName name="Availability" localSheetId="9">Aug!#REF!</definedName>
    <definedName name="Availability" localSheetId="13">Dec!#REF!</definedName>
    <definedName name="Availability" localSheetId="3">Feb!#REF!</definedName>
    <definedName name="Availability" localSheetId="0">#REF!</definedName>
    <definedName name="Availability" localSheetId="2">Jan!#REF!</definedName>
    <definedName name="Availability" localSheetId="8">Jul!#REF!</definedName>
    <definedName name="Availability" localSheetId="7">Jun!#REF!</definedName>
    <definedName name="Availability" localSheetId="14">#REF!</definedName>
    <definedName name="Availability" localSheetId="4">Mar!#REF!</definedName>
    <definedName name="Availability" localSheetId="6">May!#REF!</definedName>
    <definedName name="Availability" localSheetId="12">Nov!#REF!</definedName>
    <definedName name="Availability" localSheetId="11">Oct!#REF!</definedName>
    <definedName name="Availability" localSheetId="10">Sep!#REF!</definedName>
    <definedName name="Availability">#REF!</definedName>
    <definedName name="Distribution" localSheetId="1">#REF!</definedName>
    <definedName name="Distribution" localSheetId="5">Apr!#REF!</definedName>
    <definedName name="Distribution" localSheetId="9">Aug!#REF!</definedName>
    <definedName name="Distribution" localSheetId="13">Dec!#REF!</definedName>
    <definedName name="Distribution" localSheetId="3">Feb!#REF!</definedName>
    <definedName name="Distribution" localSheetId="0">#REF!</definedName>
    <definedName name="Distribution" localSheetId="2">Jan!#REF!</definedName>
    <definedName name="Distribution" localSheetId="8">Jul!#REF!</definedName>
    <definedName name="Distribution" localSheetId="7">Jun!#REF!</definedName>
    <definedName name="Distribution" localSheetId="14">#REF!</definedName>
    <definedName name="Distribution" localSheetId="4">Mar!#REF!</definedName>
    <definedName name="Distribution" localSheetId="6">May!#REF!</definedName>
    <definedName name="Distribution" localSheetId="12">Nov!#REF!</definedName>
    <definedName name="Distribution" localSheetId="11">Oct!#REF!</definedName>
    <definedName name="Distribution" localSheetId="10">Sep!#REF!</definedName>
    <definedName name="Distribution">#REF!</definedName>
    <definedName name="EXAMPLES" localSheetId="1">#REF!</definedName>
    <definedName name="EXAMPLES" localSheetId="5">#REF!</definedName>
    <definedName name="EXAMPLES" localSheetId="9">#REF!</definedName>
    <definedName name="EXAMPLES" localSheetId="13">#REF!</definedName>
    <definedName name="EXAMPLES" localSheetId="3">#REF!</definedName>
    <definedName name="EXAMPLES" localSheetId="0">#REF!</definedName>
    <definedName name="EXAMPLES" localSheetId="2">#REF!</definedName>
    <definedName name="EXAMPLES" localSheetId="8">#REF!</definedName>
    <definedName name="EXAMPLES" localSheetId="7">#REF!</definedName>
    <definedName name="EXAMPLES" localSheetId="14">#REF!</definedName>
    <definedName name="EXAMPLES" localSheetId="4">#REF!</definedName>
    <definedName name="EXAMPLES" localSheetId="6">#REF!</definedName>
    <definedName name="EXAMPLES" localSheetId="12">#REF!</definedName>
    <definedName name="EXAMPLES" localSheetId="11">#REF!</definedName>
    <definedName name="EXAMPLES" localSheetId="10">#REF!</definedName>
    <definedName name="EXAMPLES">#REF!</definedName>
    <definedName name="f" localSheetId="5">#REF!</definedName>
    <definedName name="f" localSheetId="9">#REF!</definedName>
    <definedName name="f" localSheetId="13">#REF!</definedName>
    <definedName name="f" localSheetId="3">#REF!</definedName>
    <definedName name="f" localSheetId="2">#REF!</definedName>
    <definedName name="f" localSheetId="8">#REF!</definedName>
    <definedName name="f" localSheetId="7">#REF!</definedName>
    <definedName name="f" localSheetId="4">#REF!</definedName>
    <definedName name="f" localSheetId="6">#REF!</definedName>
    <definedName name="f" localSheetId="12">#REF!</definedName>
    <definedName name="f" localSheetId="11">#REF!</definedName>
    <definedName name="f" localSheetId="10">#REF!</definedName>
    <definedName name="f">#REF!</definedName>
    <definedName name="ff" localSheetId="5">#REF!</definedName>
    <definedName name="ff" localSheetId="9">#REF!</definedName>
    <definedName name="ff" localSheetId="13">#REF!</definedName>
    <definedName name="ff" localSheetId="3">#REF!</definedName>
    <definedName name="ff" localSheetId="2">#REF!</definedName>
    <definedName name="ff" localSheetId="8">#REF!</definedName>
    <definedName name="ff" localSheetId="7">#REF!</definedName>
    <definedName name="ff" localSheetId="4">#REF!</definedName>
    <definedName name="ff" localSheetId="6">#REF!</definedName>
    <definedName name="ff" localSheetId="12">#REF!</definedName>
    <definedName name="ff" localSheetId="11">#REF!</definedName>
    <definedName name="ff" localSheetId="10">#REF!</definedName>
    <definedName name="ff">#REF!</definedName>
    <definedName name="Fire" localSheetId="1">#REF!</definedName>
    <definedName name="Fire" localSheetId="5">Apr!#REF!</definedName>
    <definedName name="Fire" localSheetId="9">Aug!#REF!</definedName>
    <definedName name="Fire" localSheetId="13">Dec!#REF!</definedName>
    <definedName name="Fire" localSheetId="3">Feb!#REF!</definedName>
    <definedName name="Fire" localSheetId="0">#REF!</definedName>
    <definedName name="Fire" localSheetId="2">Jan!#REF!</definedName>
    <definedName name="Fire" localSheetId="8">Jul!#REF!</definedName>
    <definedName name="Fire" localSheetId="7">Jun!#REF!</definedName>
    <definedName name="Fire" localSheetId="14">#REF!</definedName>
    <definedName name="Fire" localSheetId="4">Mar!#REF!</definedName>
    <definedName name="Fire" localSheetId="6">May!#REF!</definedName>
    <definedName name="Fire" localSheetId="12">Nov!#REF!</definedName>
    <definedName name="Fire" localSheetId="11">Oct!#REF!</definedName>
    <definedName name="Fire" localSheetId="10">Sep!#REF!</definedName>
    <definedName name="Fire">#REF!</definedName>
    <definedName name="hä" localSheetId="1">'[1]Data-Table'!#REF!</definedName>
    <definedName name="hä" localSheetId="5">'[2]Data-Table'!#REF!</definedName>
    <definedName name="hä" localSheetId="9">'[2]Data-Table'!#REF!</definedName>
    <definedName name="hä" localSheetId="13">'[2]Data-Table'!#REF!</definedName>
    <definedName name="hä" localSheetId="3">'[2]Data-Table'!#REF!</definedName>
    <definedName name="hä" localSheetId="2">'[2]Data-Table'!#REF!</definedName>
    <definedName name="hä" localSheetId="8">'[2]Data-Table'!#REF!</definedName>
    <definedName name="hä" localSheetId="7">'[2]Data-Table'!#REF!</definedName>
    <definedName name="hä" localSheetId="14">'[1]Data-Table'!#REF!</definedName>
    <definedName name="hä" localSheetId="4">'[2]Data-Table'!#REF!</definedName>
    <definedName name="hä" localSheetId="6">'[2]Data-Table'!#REF!</definedName>
    <definedName name="hä" localSheetId="12">'[2]Data-Table'!#REF!</definedName>
    <definedName name="hä" localSheetId="11">'[2]Data-Table'!#REF!</definedName>
    <definedName name="hä" localSheetId="10">'[2]Data-Table'!#REF!</definedName>
    <definedName name="hä">'[2]Data-Table'!#REF!</definedName>
    <definedName name="Heat" localSheetId="1">#REF!</definedName>
    <definedName name="Heat" localSheetId="5">Apr!#REF!</definedName>
    <definedName name="Heat" localSheetId="9">Aug!#REF!</definedName>
    <definedName name="Heat" localSheetId="13">Dec!#REF!</definedName>
    <definedName name="Heat" localSheetId="3">Feb!#REF!</definedName>
    <definedName name="Heat" localSheetId="0">#REF!</definedName>
    <definedName name="Heat" localSheetId="2">Jan!#REF!</definedName>
    <definedName name="Heat" localSheetId="8">Jul!#REF!</definedName>
    <definedName name="Heat" localSheetId="7">Jun!#REF!</definedName>
    <definedName name="Heat" localSheetId="14">#REF!</definedName>
    <definedName name="Heat" localSheetId="4">Mar!#REF!</definedName>
    <definedName name="Heat" localSheetId="6">May!#REF!</definedName>
    <definedName name="Heat" localSheetId="12">Nov!#REF!</definedName>
    <definedName name="Heat" localSheetId="11">Oct!#REF!</definedName>
    <definedName name="Heat" localSheetId="10">Sep!#REF!</definedName>
    <definedName name="Heat">#REF!</definedName>
    <definedName name="hh" localSheetId="5">#REF!</definedName>
    <definedName name="hh" localSheetId="9">#REF!</definedName>
    <definedName name="hh" localSheetId="13">#REF!</definedName>
    <definedName name="hh" localSheetId="3">#REF!</definedName>
    <definedName name="hh" localSheetId="2">#REF!</definedName>
    <definedName name="hh" localSheetId="8">#REF!</definedName>
    <definedName name="hh" localSheetId="7">#REF!</definedName>
    <definedName name="hh" localSheetId="4">#REF!</definedName>
    <definedName name="hh" localSheetId="6">#REF!</definedName>
    <definedName name="hh" localSheetId="12">#REF!</definedName>
    <definedName name="hh" localSheetId="11">#REF!</definedName>
    <definedName name="hh" localSheetId="10">#REF!</definedName>
    <definedName name="hh">#REF!</definedName>
    <definedName name="Jan" localSheetId="5">#REF!</definedName>
    <definedName name="Jan" localSheetId="9">#REF!</definedName>
    <definedName name="Jan" localSheetId="13">#REF!</definedName>
    <definedName name="Jan" localSheetId="3">#REF!</definedName>
    <definedName name="Jan" localSheetId="2">#REF!</definedName>
    <definedName name="Jan" localSheetId="8">#REF!</definedName>
    <definedName name="Jan" localSheetId="7">#REF!</definedName>
    <definedName name="Jan" localSheetId="4">#REF!</definedName>
    <definedName name="Jan" localSheetId="6">#REF!</definedName>
    <definedName name="Jan" localSheetId="12">#REF!</definedName>
    <definedName name="Jan" localSheetId="11">#REF!</definedName>
    <definedName name="Jan" localSheetId="10">#REF!</definedName>
    <definedName name="Jan">#REF!</definedName>
    <definedName name="KPI" localSheetId="1">#REF!</definedName>
    <definedName name="KPI" localSheetId="5">#REF!</definedName>
    <definedName name="KPI" localSheetId="9">#REF!</definedName>
    <definedName name="KPI" localSheetId="13">#REF!</definedName>
    <definedName name="KPI" localSheetId="3">#REF!</definedName>
    <definedName name="KPI" localSheetId="0">#REF!</definedName>
    <definedName name="KPI" localSheetId="2">#REF!</definedName>
    <definedName name="KPI" localSheetId="8">#REF!</definedName>
    <definedName name="KPI" localSheetId="7">#REF!</definedName>
    <definedName name="KPI" localSheetId="14">#REF!</definedName>
    <definedName name="KPI" localSheetId="4">#REF!</definedName>
    <definedName name="KPI" localSheetId="6">#REF!</definedName>
    <definedName name="KPI" localSheetId="12">#REF!</definedName>
    <definedName name="KPI" localSheetId="11">#REF!</definedName>
    <definedName name="KPI" localSheetId="10">#REF!</definedName>
    <definedName name="KPI">#REF!</definedName>
    <definedName name="KPI´s" localSheetId="1">#REF!</definedName>
    <definedName name="KPI´s" localSheetId="5">#REF!</definedName>
    <definedName name="KPI´s" localSheetId="9">#REF!</definedName>
    <definedName name="KPI´s" localSheetId="13">#REF!</definedName>
    <definedName name="KPI´s" localSheetId="3">#REF!</definedName>
    <definedName name="KPI´s" localSheetId="0">#REF!</definedName>
    <definedName name="KPI´s" localSheetId="2">#REF!</definedName>
    <definedName name="KPI´s" localSheetId="8">#REF!</definedName>
    <definedName name="KPI´s" localSheetId="7">#REF!</definedName>
    <definedName name="KPI´s" localSheetId="14">#REF!</definedName>
    <definedName name="KPI´s" localSheetId="4">#REF!</definedName>
    <definedName name="KPI´s" localSheetId="6">#REF!</definedName>
    <definedName name="KPI´s" localSheetId="12">#REF!</definedName>
    <definedName name="KPI´s" localSheetId="11">#REF!</definedName>
    <definedName name="KPI´s" localSheetId="10">#REF!</definedName>
    <definedName name="KPI´s">#REF!</definedName>
    <definedName name="KPIS" localSheetId="1">#REF!</definedName>
    <definedName name="KPIS" localSheetId="5">#REF!</definedName>
    <definedName name="KPIS" localSheetId="9">#REF!</definedName>
    <definedName name="KPIS" localSheetId="13">#REF!</definedName>
    <definedName name="KPIS" localSheetId="3">#REF!</definedName>
    <definedName name="KPIS" localSheetId="0">#REF!</definedName>
    <definedName name="KPIS" localSheetId="2">#REF!</definedName>
    <definedName name="KPIS" localSheetId="8">#REF!</definedName>
    <definedName name="KPIS" localSheetId="7">#REF!</definedName>
    <definedName name="KPIS" localSheetId="14">#REF!</definedName>
    <definedName name="KPIS" localSheetId="4">#REF!</definedName>
    <definedName name="KPIS" localSheetId="6">#REF!</definedName>
    <definedName name="KPIS" localSheetId="12">#REF!</definedName>
    <definedName name="KPIS" localSheetId="11">#REF!</definedName>
    <definedName name="KPIS" localSheetId="10">#REF!</definedName>
    <definedName name="KPIS">#REF!</definedName>
    <definedName name="Monitoring" localSheetId="1">#REF!</definedName>
    <definedName name="Monitoring" localSheetId="5">Apr!#REF!</definedName>
    <definedName name="Monitoring" localSheetId="9">Aug!#REF!</definedName>
    <definedName name="Monitoring" localSheetId="13">Dec!#REF!</definedName>
    <definedName name="Monitoring" localSheetId="3">Feb!#REF!</definedName>
    <definedName name="Monitoring" localSheetId="0">#REF!</definedName>
    <definedName name="Monitoring" localSheetId="2">Jan!#REF!</definedName>
    <definedName name="Monitoring" localSheetId="8">Jul!#REF!</definedName>
    <definedName name="Monitoring" localSheetId="7">Jun!#REF!</definedName>
    <definedName name="Monitoring" localSheetId="14">#REF!</definedName>
    <definedName name="Monitoring" localSheetId="4">Mar!#REF!</definedName>
    <definedName name="Monitoring" localSheetId="6">May!#REF!</definedName>
    <definedName name="Monitoring" localSheetId="12">Nov!#REF!</definedName>
    <definedName name="Monitoring" localSheetId="11">Oct!#REF!</definedName>
    <definedName name="Monitoring" localSheetId="10">Sep!#REF!</definedName>
    <definedName name="Monitoring">#REF!</definedName>
    <definedName name="Percentage_steps_evaluated">[3]Sheet1!$B$11:$B$15</definedName>
    <definedName name="Pillar" localSheetId="1">#REF!</definedName>
    <definedName name="Pillar" localSheetId="5">#REF!</definedName>
    <definedName name="Pillar" localSheetId="9">#REF!</definedName>
    <definedName name="Pillar" localSheetId="13">#REF!</definedName>
    <definedName name="Pillar" localSheetId="3">#REF!</definedName>
    <definedName name="Pillar" localSheetId="0">#REF!</definedName>
    <definedName name="Pillar" localSheetId="2">#REF!</definedName>
    <definedName name="Pillar" localSheetId="8">#REF!</definedName>
    <definedName name="Pillar" localSheetId="7">#REF!</definedName>
    <definedName name="Pillar" localSheetId="14">#REF!</definedName>
    <definedName name="Pillar" localSheetId="4">#REF!</definedName>
    <definedName name="Pillar" localSheetId="6">#REF!</definedName>
    <definedName name="Pillar" localSheetId="12">#REF!</definedName>
    <definedName name="Pillar" localSheetId="11">#REF!</definedName>
    <definedName name="Pillar" localSheetId="10">#REF!</definedName>
    <definedName name="Pillar">#REF!</definedName>
    <definedName name="Pillars" localSheetId="1">#REF!</definedName>
    <definedName name="Pillars" localSheetId="5">#REF!</definedName>
    <definedName name="Pillars" localSheetId="9">#REF!</definedName>
    <definedName name="Pillars" localSheetId="13">#REF!</definedName>
    <definedName name="Pillars" localSheetId="3">#REF!</definedName>
    <definedName name="Pillars" localSheetId="0">#REF!</definedName>
    <definedName name="Pillars" localSheetId="2">#REF!</definedName>
    <definedName name="Pillars" localSheetId="8">#REF!</definedName>
    <definedName name="Pillars" localSheetId="7">#REF!</definedName>
    <definedName name="Pillars" localSheetId="14">#REF!</definedName>
    <definedName name="Pillars" localSheetId="4">#REF!</definedName>
    <definedName name="Pillars" localSheetId="6">#REF!</definedName>
    <definedName name="Pillars" localSheetId="12">#REF!</definedName>
    <definedName name="Pillars" localSheetId="11">#REF!</definedName>
    <definedName name="Pillars" localSheetId="10">#REF!</definedName>
    <definedName name="Pillars">#REF!</definedName>
    <definedName name="Pillars2" localSheetId="1">#REF!</definedName>
    <definedName name="Pillars2" localSheetId="5">#REF!</definedName>
    <definedName name="Pillars2" localSheetId="9">#REF!</definedName>
    <definedName name="Pillars2" localSheetId="13">#REF!</definedName>
    <definedName name="Pillars2" localSheetId="3">#REF!</definedName>
    <definedName name="Pillars2" localSheetId="0">#REF!</definedName>
    <definedName name="Pillars2" localSheetId="2">#REF!</definedName>
    <definedName name="Pillars2" localSheetId="8">#REF!</definedName>
    <definedName name="Pillars2" localSheetId="7">#REF!</definedName>
    <definedName name="Pillars2" localSheetId="14">#REF!</definedName>
    <definedName name="Pillars2" localSheetId="4">#REF!</definedName>
    <definedName name="Pillars2" localSheetId="6">#REF!</definedName>
    <definedName name="Pillars2" localSheetId="12">#REF!</definedName>
    <definedName name="Pillars2" localSheetId="11">#REF!</definedName>
    <definedName name="Pillars2" localSheetId="10">#REF!</definedName>
    <definedName name="Pillars2">#REF!</definedName>
    <definedName name="Pillars3" localSheetId="1">#REF!</definedName>
    <definedName name="Pillars3" localSheetId="5">#REF!</definedName>
    <definedName name="Pillars3" localSheetId="9">#REF!</definedName>
    <definedName name="Pillars3" localSheetId="13">#REF!</definedName>
    <definedName name="Pillars3" localSheetId="3">#REF!</definedName>
    <definedName name="Pillars3" localSheetId="0">#REF!</definedName>
    <definedName name="Pillars3" localSheetId="2">#REF!</definedName>
    <definedName name="Pillars3" localSheetId="8">#REF!</definedName>
    <definedName name="Pillars3" localSheetId="7">#REF!</definedName>
    <definedName name="Pillars3" localSheetId="14">#REF!</definedName>
    <definedName name="Pillars3" localSheetId="4">#REF!</definedName>
    <definedName name="Pillars3" localSheetId="6">#REF!</definedName>
    <definedName name="Pillars3" localSheetId="12">#REF!</definedName>
    <definedName name="Pillars3" localSheetId="11">#REF!</definedName>
    <definedName name="Pillars3" localSheetId="10">#REF!</definedName>
    <definedName name="Pillars3">#REF!</definedName>
    <definedName name="Power" localSheetId="1">#REF!</definedName>
    <definedName name="Power" localSheetId="5">Apr!#REF!</definedName>
    <definedName name="Power" localSheetId="9">Aug!#REF!</definedName>
    <definedName name="Power" localSheetId="13">Dec!#REF!</definedName>
    <definedName name="Power" localSheetId="3">Feb!#REF!</definedName>
    <definedName name="Power" localSheetId="0">#REF!</definedName>
    <definedName name="Power" localSheetId="2">Jan!#REF!</definedName>
    <definedName name="Power" localSheetId="8">Jul!#REF!</definedName>
    <definedName name="Power" localSheetId="7">Jun!#REF!</definedName>
    <definedName name="Power" localSheetId="14">#REF!</definedName>
    <definedName name="Power" localSheetId="4">Mar!#REF!</definedName>
    <definedName name="Power" localSheetId="6">May!#REF!</definedName>
    <definedName name="Power" localSheetId="12">Nov!#REF!</definedName>
    <definedName name="Power" localSheetId="11">Oct!#REF!</definedName>
    <definedName name="Power" localSheetId="10">Sep!#REF!</definedName>
    <definedName name="Power">#REF!</definedName>
    <definedName name="_xlnm.Print_Area" localSheetId="5">Apr!$A$1:$AF$31</definedName>
    <definedName name="_xlnm.Print_Area" localSheetId="9">Aug!$A$1:$AF$31</definedName>
    <definedName name="_xlnm.Print_Area" localSheetId="13">Dec!$A$1:$AF$31</definedName>
    <definedName name="_xlnm.Print_Area" localSheetId="3">Feb!$A$1:$AF$31</definedName>
    <definedName name="_xlnm.Print_Area" localSheetId="2">Jan!$A$1:$AF$31</definedName>
    <definedName name="_xlnm.Print_Area" localSheetId="8">Jul!$A$1:$AF$31</definedName>
    <definedName name="_xlnm.Print_Area" localSheetId="7">Jun!$A$1:$AF$31</definedName>
    <definedName name="_xlnm.Print_Area" localSheetId="4">Mar!$A$1:$AF$31</definedName>
    <definedName name="_xlnm.Print_Area" localSheetId="6">May!$A$1:$AF$31</definedName>
    <definedName name="_xlnm.Print_Area" localSheetId="12">Nov!$A$1:$AF$31</definedName>
    <definedName name="_xlnm.Print_Area" localSheetId="11">Oct!$A$1:$AF$31</definedName>
    <definedName name="_xlnm.Print_Area" localSheetId="10">Sep!$A$1:$AF$31</definedName>
    <definedName name="Protection" localSheetId="1">#REF!</definedName>
    <definedName name="Protection" localSheetId="5">Apr!#REF!</definedName>
    <definedName name="Protection" localSheetId="9">Aug!#REF!</definedName>
    <definedName name="Protection" localSheetId="13">Dec!#REF!</definedName>
    <definedName name="Protection" localSheetId="3">Feb!#REF!</definedName>
    <definedName name="Protection" localSheetId="0">#REF!</definedName>
    <definedName name="Protection" localSheetId="2">Jan!#REF!</definedName>
    <definedName name="Protection" localSheetId="8">Jul!#REF!</definedName>
    <definedName name="Protection" localSheetId="7">Jun!#REF!</definedName>
    <definedName name="Protection" localSheetId="14">#REF!</definedName>
    <definedName name="Protection" localSheetId="4">Mar!#REF!</definedName>
    <definedName name="Protection" localSheetId="6">May!#REF!</definedName>
    <definedName name="Protection" localSheetId="12">Nov!#REF!</definedName>
    <definedName name="Protection" localSheetId="11">Oct!#REF!</definedName>
    <definedName name="Protection" localSheetId="10">Sep!#REF!</definedName>
    <definedName name="Protection">#REF!</definedName>
    <definedName name="REFERENCE" localSheetId="1">#REF!</definedName>
    <definedName name="REFERENCE" localSheetId="5">#REF!</definedName>
    <definedName name="REFERENCE" localSheetId="9">#REF!</definedName>
    <definedName name="REFERENCE" localSheetId="13">#REF!</definedName>
    <definedName name="REFERENCE" localSheetId="3">#REF!</definedName>
    <definedName name="REFERENCE" localSheetId="0">#REF!</definedName>
    <definedName name="REFERENCE" localSheetId="2">#REF!</definedName>
    <definedName name="REFERENCE" localSheetId="8">#REF!</definedName>
    <definedName name="REFERENCE" localSheetId="7">#REF!</definedName>
    <definedName name="REFERENCE" localSheetId="14">#REF!</definedName>
    <definedName name="REFERENCE" localSheetId="4">#REF!</definedName>
    <definedName name="REFERENCE" localSheetId="6">#REF!</definedName>
    <definedName name="REFERENCE" localSheetId="12">#REF!</definedName>
    <definedName name="REFERENCE" localSheetId="11">#REF!</definedName>
    <definedName name="REFERENCE" localSheetId="10">#REF!</definedName>
    <definedName name="REFERENCE">#REF!</definedName>
    <definedName name="Rep." localSheetId="1">#REF!</definedName>
    <definedName name="Rep." localSheetId="5">#REF!</definedName>
    <definedName name="Rep." localSheetId="9">#REF!</definedName>
    <definedName name="Rep." localSheetId="13">#REF!</definedName>
    <definedName name="Rep." localSheetId="3">#REF!</definedName>
    <definedName name="Rep." localSheetId="0">#REF!</definedName>
    <definedName name="Rep." localSheetId="2">#REF!</definedName>
    <definedName name="Rep." localSheetId="8">#REF!</definedName>
    <definedName name="Rep." localSheetId="7">#REF!</definedName>
    <definedName name="Rep." localSheetId="14">#REF!</definedName>
    <definedName name="Rep." localSheetId="4">#REF!</definedName>
    <definedName name="Rep." localSheetId="6">#REF!</definedName>
    <definedName name="Rep." localSheetId="12">#REF!</definedName>
    <definedName name="Rep." localSheetId="11">#REF!</definedName>
    <definedName name="Rep." localSheetId="10">#REF!</definedName>
    <definedName name="Rep.">#REF!</definedName>
    <definedName name="Repetition" localSheetId="1">#REF!</definedName>
    <definedName name="Repetition" localSheetId="5">#REF!</definedName>
    <definedName name="Repetition" localSheetId="9">#REF!</definedName>
    <definedName name="Repetition" localSheetId="13">#REF!</definedName>
    <definedName name="Repetition" localSheetId="3">#REF!</definedName>
    <definedName name="Repetition" localSheetId="0">#REF!</definedName>
    <definedName name="Repetition" localSheetId="2">#REF!</definedName>
    <definedName name="Repetition" localSheetId="8">#REF!</definedName>
    <definedName name="Repetition" localSheetId="7">#REF!</definedName>
    <definedName name="Repetition" localSheetId="14">#REF!</definedName>
    <definedName name="Repetition" localSheetId="4">#REF!</definedName>
    <definedName name="Repetition" localSheetId="6">#REF!</definedName>
    <definedName name="Repetition" localSheetId="12">#REF!</definedName>
    <definedName name="Repetition" localSheetId="11">#REF!</definedName>
    <definedName name="Repetition" localSheetId="10">#REF!</definedName>
    <definedName name="Repetition">#REF!</definedName>
    <definedName name="Security" localSheetId="1">#REF!</definedName>
    <definedName name="Security" localSheetId="5">Apr!#REF!</definedName>
    <definedName name="Security" localSheetId="9">Aug!#REF!</definedName>
    <definedName name="Security" localSheetId="13">Dec!#REF!</definedName>
    <definedName name="Security" localSheetId="3">Feb!#REF!</definedName>
    <definedName name="Security" localSheetId="0">#REF!</definedName>
    <definedName name="Security" localSheetId="2">Jan!#REF!</definedName>
    <definedName name="Security" localSheetId="8">Jul!#REF!</definedName>
    <definedName name="Security" localSheetId="7">Jun!#REF!</definedName>
    <definedName name="Security" localSheetId="14">#REF!</definedName>
    <definedName name="Security" localSheetId="4">Mar!#REF!</definedName>
    <definedName name="Security" localSheetId="6">May!#REF!</definedName>
    <definedName name="Security" localSheetId="12">Nov!#REF!</definedName>
    <definedName name="Security" localSheetId="11">Oct!#REF!</definedName>
    <definedName name="Security" localSheetId="10">Sep!#REF!</definedName>
    <definedName name="Security">#REF!</definedName>
    <definedName name="SERVICECATEGORY" localSheetId="1">#REF!</definedName>
    <definedName name="SERVICECATEGORY" localSheetId="5">#REF!</definedName>
    <definedName name="SERVICECATEGORY" localSheetId="9">#REF!</definedName>
    <definedName name="SERVICECATEGORY" localSheetId="13">#REF!</definedName>
    <definedName name="SERVICECATEGORY" localSheetId="3">#REF!</definedName>
    <definedName name="SERVICECATEGORY" localSheetId="0">#REF!</definedName>
    <definedName name="SERVICECATEGORY" localSheetId="2">#REF!</definedName>
    <definedName name="SERVICECATEGORY" localSheetId="8">#REF!</definedName>
    <definedName name="SERVICECATEGORY" localSheetId="7">#REF!</definedName>
    <definedName name="SERVICECATEGORY" localSheetId="14">#REF!</definedName>
    <definedName name="SERVICECATEGORY" localSheetId="4">#REF!</definedName>
    <definedName name="SERVICECATEGORY" localSheetId="6">#REF!</definedName>
    <definedName name="SERVICECATEGORY" localSheetId="12">#REF!</definedName>
    <definedName name="SERVICECATEGORY" localSheetId="11">#REF!</definedName>
    <definedName name="SERVICECATEGORY" localSheetId="10">#REF!</definedName>
    <definedName name="SERVICECATEGORY">#REF!</definedName>
    <definedName name="SS">'[2]Data-Table'!#REF!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48" l="1"/>
  <c r="Y19" i="37"/>
  <c r="C11" i="48" s="1"/>
  <c r="Y19" i="38"/>
  <c r="Y19" i="34"/>
  <c r="AD14" i="38"/>
  <c r="AE14" i="38" s="1"/>
  <c r="T8" i="47"/>
  <c r="AD8" i="47"/>
  <c r="AE8" i="47" s="1"/>
  <c r="T9" i="47"/>
  <c r="AD9" i="47"/>
  <c r="AE9" i="47" s="1"/>
  <c r="T10" i="47"/>
  <c r="AD10" i="47"/>
  <c r="AE10" i="47" s="1"/>
  <c r="T11" i="47"/>
  <c r="AD11" i="47"/>
  <c r="AE11" i="47" s="1"/>
  <c r="T12" i="47"/>
  <c r="AD12" i="47"/>
  <c r="AE12" i="47" s="1"/>
  <c r="T13" i="47"/>
  <c r="AD13" i="47"/>
  <c r="AE13" i="47" s="1"/>
  <c r="T14" i="47"/>
  <c r="AD14" i="47"/>
  <c r="AE14" i="47"/>
  <c r="T15" i="47"/>
  <c r="AD15" i="47"/>
  <c r="AE15" i="47"/>
  <c r="R17" i="47"/>
  <c r="V17" i="47"/>
  <c r="T8" i="46"/>
  <c r="AD8" i="46"/>
  <c r="AE8" i="46" s="1"/>
  <c r="T9" i="46"/>
  <c r="AD9" i="46"/>
  <c r="AE9" i="46" s="1"/>
  <c r="T10" i="46"/>
  <c r="AD10" i="46"/>
  <c r="AE10" i="46" s="1"/>
  <c r="T11" i="46"/>
  <c r="AD11" i="46"/>
  <c r="AE11" i="46" s="1"/>
  <c r="T12" i="46"/>
  <c r="AD12" i="46"/>
  <c r="AE12" i="46" s="1"/>
  <c r="T13" i="46"/>
  <c r="AD13" i="46"/>
  <c r="AE13" i="46" s="1"/>
  <c r="T14" i="46"/>
  <c r="AD14" i="46"/>
  <c r="AE14" i="46"/>
  <c r="T15" i="46"/>
  <c r="AD15" i="46"/>
  <c r="AE15" i="46"/>
  <c r="R17" i="46"/>
  <c r="V17" i="46"/>
  <c r="T8" i="45"/>
  <c r="AD8" i="45"/>
  <c r="AE8" i="45" s="1"/>
  <c r="T9" i="45"/>
  <c r="AD9" i="45"/>
  <c r="AE9" i="45" s="1"/>
  <c r="T10" i="45"/>
  <c r="AD10" i="45"/>
  <c r="AE10" i="45" s="1"/>
  <c r="T11" i="45"/>
  <c r="AD11" i="45"/>
  <c r="AE11" i="45" s="1"/>
  <c r="T12" i="45"/>
  <c r="AD12" i="45"/>
  <c r="AE12" i="45" s="1"/>
  <c r="T13" i="45"/>
  <c r="AD13" i="45"/>
  <c r="AE13" i="45" s="1"/>
  <c r="T14" i="45"/>
  <c r="AD14" i="45"/>
  <c r="AE14" i="45" s="1"/>
  <c r="T15" i="45"/>
  <c r="AD15" i="45"/>
  <c r="AE15" i="45" s="1"/>
  <c r="R17" i="45"/>
  <c r="V17" i="45"/>
  <c r="T8" i="44"/>
  <c r="AD8" i="44"/>
  <c r="AE8" i="44" s="1"/>
  <c r="T9" i="44"/>
  <c r="AD9" i="44"/>
  <c r="AE9" i="44" s="1"/>
  <c r="T10" i="44"/>
  <c r="AD10" i="44"/>
  <c r="AE10" i="44" s="1"/>
  <c r="T11" i="44"/>
  <c r="AD11" i="44"/>
  <c r="AE11" i="44" s="1"/>
  <c r="T12" i="44"/>
  <c r="AD12" i="44"/>
  <c r="AE12" i="44" s="1"/>
  <c r="T13" i="44"/>
  <c r="AD13" i="44"/>
  <c r="AE13" i="44" s="1"/>
  <c r="T14" i="44"/>
  <c r="AD14" i="44"/>
  <c r="AE14" i="44" s="1"/>
  <c r="T15" i="44"/>
  <c r="AD15" i="44"/>
  <c r="AE15" i="44" s="1"/>
  <c r="R17" i="44"/>
  <c r="V17" i="44"/>
  <c r="T8" i="43"/>
  <c r="AD8" i="43"/>
  <c r="AE8" i="43" s="1"/>
  <c r="T9" i="43"/>
  <c r="AD9" i="43"/>
  <c r="AE9" i="43" s="1"/>
  <c r="T10" i="43"/>
  <c r="AD10" i="43"/>
  <c r="AE10" i="43" s="1"/>
  <c r="T11" i="43"/>
  <c r="AD11" i="43"/>
  <c r="AE11" i="43" s="1"/>
  <c r="T12" i="43"/>
  <c r="AD12" i="43"/>
  <c r="AE12" i="43" s="1"/>
  <c r="T13" i="43"/>
  <c r="AD13" i="43"/>
  <c r="AE13" i="43" s="1"/>
  <c r="T14" i="43"/>
  <c r="AD14" i="43"/>
  <c r="AE14" i="43" s="1"/>
  <c r="T15" i="43"/>
  <c r="AD15" i="43"/>
  <c r="AE15" i="43" s="1"/>
  <c r="R17" i="43"/>
  <c r="V17" i="43"/>
  <c r="T8" i="42"/>
  <c r="AD8" i="42"/>
  <c r="AE8" i="42" s="1"/>
  <c r="T9" i="42"/>
  <c r="AD9" i="42"/>
  <c r="AE9" i="42" s="1"/>
  <c r="T10" i="42"/>
  <c r="AD10" i="42"/>
  <c r="AE10" i="42"/>
  <c r="T11" i="42"/>
  <c r="AD11" i="42"/>
  <c r="AE11" i="42" s="1"/>
  <c r="T12" i="42"/>
  <c r="AD12" i="42"/>
  <c r="AE12" i="42" s="1"/>
  <c r="T13" i="42"/>
  <c r="AD13" i="42"/>
  <c r="AE13" i="42"/>
  <c r="T14" i="42"/>
  <c r="AD14" i="42"/>
  <c r="AE14" i="42" s="1"/>
  <c r="T15" i="42"/>
  <c r="AD15" i="42"/>
  <c r="AE15" i="42" s="1"/>
  <c r="R17" i="42"/>
  <c r="V17" i="42"/>
  <c r="T8" i="41"/>
  <c r="AD8" i="41"/>
  <c r="AE8" i="41"/>
  <c r="T9" i="41"/>
  <c r="AD9" i="41"/>
  <c r="AE9" i="41" s="1"/>
  <c r="T10" i="41"/>
  <c r="AD10" i="41"/>
  <c r="AE10" i="41" s="1"/>
  <c r="T11" i="41"/>
  <c r="AD11" i="41"/>
  <c r="AE11" i="41"/>
  <c r="T12" i="41"/>
  <c r="AD12" i="41"/>
  <c r="AE12" i="41" s="1"/>
  <c r="T13" i="41"/>
  <c r="AD13" i="41"/>
  <c r="AE13" i="41"/>
  <c r="T14" i="41"/>
  <c r="AD14" i="41"/>
  <c r="AE14" i="41" s="1"/>
  <c r="T15" i="41"/>
  <c r="AD15" i="41"/>
  <c r="AE15" i="41" s="1"/>
  <c r="R17" i="41"/>
  <c r="V17" i="41"/>
  <c r="T8" i="40"/>
  <c r="AD8" i="40"/>
  <c r="AE8" i="40" s="1"/>
  <c r="T9" i="40"/>
  <c r="AD9" i="40"/>
  <c r="AE9" i="40" s="1"/>
  <c r="T10" i="40"/>
  <c r="AD10" i="40"/>
  <c r="AE10" i="40" s="1"/>
  <c r="T11" i="40"/>
  <c r="AD11" i="40"/>
  <c r="AE11" i="40"/>
  <c r="T12" i="40"/>
  <c r="AD12" i="40"/>
  <c r="AE12" i="40" s="1"/>
  <c r="T13" i="40"/>
  <c r="AD13" i="40"/>
  <c r="AE13" i="40" s="1"/>
  <c r="T14" i="40"/>
  <c r="AD14" i="40"/>
  <c r="AE14" i="40"/>
  <c r="T15" i="40"/>
  <c r="AD15" i="40"/>
  <c r="AE15" i="40" s="1"/>
  <c r="R17" i="40"/>
  <c r="V17" i="40"/>
  <c r="T8" i="39"/>
  <c r="AD8" i="39"/>
  <c r="AE8" i="39"/>
  <c r="T9" i="39"/>
  <c r="AD9" i="39"/>
  <c r="AE9" i="39"/>
  <c r="T10" i="39"/>
  <c r="AD10" i="39"/>
  <c r="AE10" i="39" s="1"/>
  <c r="T11" i="39"/>
  <c r="AD11" i="39"/>
  <c r="AE11" i="39"/>
  <c r="T12" i="39"/>
  <c r="AD12" i="39"/>
  <c r="AE12" i="39" s="1"/>
  <c r="T13" i="39"/>
  <c r="AD13" i="39"/>
  <c r="T14" i="39"/>
  <c r="AD14" i="39"/>
  <c r="AE14" i="39" s="1"/>
  <c r="T15" i="39"/>
  <c r="AD15" i="39"/>
  <c r="AE15" i="39" s="1"/>
  <c r="R17" i="39"/>
  <c r="V17" i="39"/>
  <c r="T8" i="38"/>
  <c r="AD8" i="38"/>
  <c r="AE8" i="38" s="1"/>
  <c r="T9" i="38"/>
  <c r="AD9" i="38"/>
  <c r="AE9" i="38" s="1"/>
  <c r="T10" i="38"/>
  <c r="AD10" i="38"/>
  <c r="AE10" i="38" s="1"/>
  <c r="T11" i="38"/>
  <c r="AD11" i="38"/>
  <c r="AE11" i="38"/>
  <c r="T12" i="38"/>
  <c r="AD12" i="38"/>
  <c r="AE12" i="38" s="1"/>
  <c r="T13" i="38"/>
  <c r="AD13" i="38"/>
  <c r="AE13" i="38" s="1"/>
  <c r="T14" i="38"/>
  <c r="T15" i="38"/>
  <c r="AD15" i="38"/>
  <c r="AE15" i="38"/>
  <c r="R17" i="38"/>
  <c r="V17" i="38"/>
  <c r="T8" i="37"/>
  <c r="AD8" i="37"/>
  <c r="T9" i="37"/>
  <c r="AD9" i="37"/>
  <c r="AE9" i="37" s="1"/>
  <c r="T10" i="37"/>
  <c r="AD10" i="37"/>
  <c r="AE10" i="37" s="1"/>
  <c r="T11" i="37"/>
  <c r="T17" i="37" s="1"/>
  <c r="AD11" i="37"/>
  <c r="AE11" i="37" s="1"/>
  <c r="T12" i="37"/>
  <c r="AD12" i="37"/>
  <c r="AE12" i="37"/>
  <c r="T13" i="37"/>
  <c r="AD13" i="37"/>
  <c r="AE13" i="37" s="1"/>
  <c r="T14" i="37"/>
  <c r="AD14" i="37"/>
  <c r="AE14" i="37" s="1"/>
  <c r="T15" i="37"/>
  <c r="AD15" i="37"/>
  <c r="AE15" i="37" s="1"/>
  <c r="R17" i="37"/>
  <c r="V17" i="37"/>
  <c r="T17" i="47" l="1"/>
  <c r="T17" i="44"/>
  <c r="T17" i="43"/>
  <c r="T17" i="45"/>
  <c r="T17" i="38"/>
  <c r="T17" i="41"/>
  <c r="T17" i="39"/>
  <c r="Z19" i="34"/>
  <c r="Z20" i="34" s="1"/>
  <c r="C9" i="48"/>
  <c r="Z19" i="37"/>
  <c r="Z20" i="37" s="1"/>
  <c r="Z19" i="38"/>
  <c r="Z20" i="38" s="1"/>
  <c r="C13" i="48"/>
  <c r="T17" i="46"/>
  <c r="AE17" i="45"/>
  <c r="Y19" i="45" s="1"/>
  <c r="AE17" i="43"/>
  <c r="Y19" i="43" s="1"/>
  <c r="AE17" i="44"/>
  <c r="Y19" i="44" s="1"/>
  <c r="T17" i="42"/>
  <c r="AE17" i="42"/>
  <c r="Y19" i="42" s="1"/>
  <c r="AE13" i="39"/>
  <c r="AE17" i="39" s="1"/>
  <c r="Y19" i="39" s="1"/>
  <c r="C15" i="48" s="1"/>
  <c r="AE17" i="38"/>
  <c r="AE8" i="37"/>
  <c r="AE17" i="37" s="1"/>
  <c r="T17" i="40"/>
  <c r="AE17" i="46"/>
  <c r="Y19" i="46" s="1"/>
  <c r="AE17" i="47"/>
  <c r="Y19" i="47" s="1"/>
  <c r="AE17" i="40"/>
  <c r="Y19" i="40" s="1"/>
  <c r="AE17" i="41"/>
  <c r="Y19" i="41" s="1"/>
  <c r="Z19" i="42" l="1"/>
  <c r="Z20" i="42" s="1"/>
  <c r="E21" i="48" s="1"/>
  <c r="C21" i="48"/>
  <c r="Z19" i="40"/>
  <c r="Z20" i="40" s="1"/>
  <c r="E17" i="48" s="1"/>
  <c r="C17" i="48"/>
  <c r="Z19" i="44"/>
  <c r="Z20" i="44" s="1"/>
  <c r="E25" i="48" s="1"/>
  <c r="C25" i="48"/>
  <c r="Z19" i="45"/>
  <c r="Z20" i="45" s="1"/>
  <c r="E27" i="48" s="1"/>
  <c r="C27" i="48"/>
  <c r="Z19" i="41"/>
  <c r="Z20" i="41" s="1"/>
  <c r="E19" i="48" s="1"/>
  <c r="C19" i="48"/>
  <c r="Z19" i="47"/>
  <c r="Z20" i="47" s="1"/>
  <c r="E31" i="48" s="1"/>
  <c r="C31" i="48"/>
  <c r="Z19" i="46"/>
  <c r="Z20" i="46" s="1"/>
  <c r="E29" i="48" s="1"/>
  <c r="C29" i="48"/>
  <c r="Z19" i="43"/>
  <c r="Z20" i="43" s="1"/>
  <c r="E23" i="48" s="1"/>
  <c r="C23" i="48"/>
  <c r="D31" i="48"/>
  <c r="D29" i="48"/>
  <c r="D27" i="48"/>
  <c r="D21" i="48"/>
  <c r="D17" i="48"/>
  <c r="D13" i="48"/>
  <c r="E13" i="48"/>
  <c r="D11" i="48"/>
  <c r="E11" i="48"/>
  <c r="D23" i="48" l="1"/>
  <c r="E40" i="48" s="1"/>
  <c r="G40" i="48" s="1"/>
  <c r="D19" i="48"/>
  <c r="D25" i="48"/>
  <c r="V17" i="34"/>
  <c r="AD15" i="34"/>
  <c r="AD14" i="34"/>
  <c r="AD10" i="34"/>
  <c r="AD9" i="34"/>
  <c r="AD11" i="34"/>
  <c r="AD12" i="34"/>
  <c r="AD13" i="34"/>
  <c r="AD8" i="34"/>
  <c r="T15" i="34"/>
  <c r="T14" i="34"/>
  <c r="T13" i="34"/>
  <c r="T12" i="34"/>
  <c r="T11" i="34"/>
  <c r="T10" i="34"/>
  <c r="T9" i="34"/>
  <c r="T8" i="34"/>
  <c r="R17" i="34"/>
  <c r="D40" i="48" l="1"/>
  <c r="AE15" i="34"/>
  <c r="AE14" i="34"/>
  <c r="AE9" i="34"/>
  <c r="AE10" i="34"/>
  <c r="AE13" i="34"/>
  <c r="AE11" i="34"/>
  <c r="AE8" i="34"/>
  <c r="AE12" i="34"/>
  <c r="T17" i="34"/>
  <c r="AE17" i="34" l="1"/>
  <c r="E9" i="48" l="1"/>
  <c r="D9" i="48" l="1"/>
  <c r="Z19" i="39"/>
  <c r="D15" i="48" s="1"/>
  <c r="E39" i="48" l="1"/>
  <c r="D39" i="48" s="1"/>
  <c r="Z20" i="39"/>
  <c r="E15" i="48" s="1"/>
  <c r="G39" i="48" l="1"/>
</calcChain>
</file>

<file path=xl/sharedStrings.xml><?xml version="1.0" encoding="utf-8"?>
<sst xmlns="http://schemas.openxmlformats.org/spreadsheetml/2006/main" count="2516" uniqueCount="136">
  <si>
    <t>Technical Maintenance</t>
  </si>
  <si>
    <t>PERFORMANCE REPORTING</t>
  </si>
  <si>
    <r>
      <t>Performance Report</t>
    </r>
    <r>
      <rPr>
        <b/>
        <sz val="12"/>
        <rFont val="Calibri"/>
        <family val="2"/>
        <scheme val="minor"/>
      </rPr>
      <t xml:space="preserve"> Technical Maintenance</t>
    </r>
  </si>
  <si>
    <t>Overview:</t>
  </si>
  <si>
    <t>Jan-Dec</t>
  </si>
  <si>
    <t>Month</t>
  </si>
  <si>
    <t>Bonus/ Malus</t>
  </si>
  <si>
    <t>Bonus/ Malus in %</t>
  </si>
  <si>
    <t>Bonus/ Malus 
in EUR</t>
  </si>
  <si>
    <t>January</t>
  </si>
  <si>
    <t>Bonus</t>
  </si>
  <si>
    <t>February</t>
  </si>
  <si>
    <t>March</t>
  </si>
  <si>
    <t>April</t>
  </si>
  <si>
    <t>May</t>
  </si>
  <si>
    <t>June</t>
  </si>
  <si>
    <t>July</t>
  </si>
  <si>
    <t>August</t>
  </si>
  <si>
    <t>September</t>
  </si>
  <si>
    <t>October</t>
  </si>
  <si>
    <t>November</t>
  </si>
  <si>
    <t>December</t>
  </si>
  <si>
    <t>Total Annual evaluation result</t>
  </si>
  <si>
    <t xml:space="preserve">Final Evaluation result </t>
  </si>
  <si>
    <t>Total Bonus/ Malus</t>
  </si>
  <si>
    <t>Total Bonus/Malus 
in EUR*</t>
  </si>
  <si>
    <t>To be paid by the ESM</t>
  </si>
  <si>
    <t>To be paid by the Service Provider</t>
  </si>
  <si>
    <t>Date:</t>
  </si>
  <si>
    <t>Signature ESM representative:</t>
  </si>
  <si>
    <t>Signature Contractor representative:</t>
  </si>
  <si>
    <t>Month:</t>
  </si>
  <si>
    <t>Performance Thresholds</t>
  </si>
  <si>
    <t>Tolerance</t>
  </si>
  <si>
    <t>Malus</t>
  </si>
  <si>
    <t>Evaluation</t>
  </si>
  <si>
    <t>No.</t>
  </si>
  <si>
    <t>KPI Category</t>
  </si>
  <si>
    <t xml:space="preserve"> KPI</t>
  </si>
  <si>
    <t xml:space="preserve"> Criteria</t>
  </si>
  <si>
    <t xml:space="preserve"> Measurement Period</t>
  </si>
  <si>
    <t>Jan</t>
  </si>
  <si>
    <t>Feb</t>
  </si>
  <si>
    <t>Mar</t>
  </si>
  <si>
    <t>Apr</t>
  </si>
  <si>
    <t>Jun</t>
  </si>
  <si>
    <t>Jul</t>
  </si>
  <si>
    <t>Aug</t>
  </si>
  <si>
    <t>Sep</t>
  </si>
  <si>
    <t>Oct</t>
  </si>
  <si>
    <t>Nov</t>
  </si>
  <si>
    <t>Dec</t>
  </si>
  <si>
    <t>x</t>
  </si>
  <si>
    <t>0 Failures</t>
  </si>
  <si>
    <t>1 Failure</t>
  </si>
  <si>
    <t>2 Failures</t>
  </si>
  <si>
    <t>3 Failures</t>
  </si>
  <si>
    <t>4 Failures</t>
  </si>
  <si>
    <t>Completion of projects</t>
  </si>
  <si>
    <t>Compliance</t>
  </si>
  <si>
    <t>Monthly</t>
  </si>
  <si>
    <t>Quality</t>
  </si>
  <si>
    <t>Monthly Evaluation</t>
  </si>
  <si>
    <t>Bonus/ 
Malus</t>
  </si>
  <si>
    <t>Comments</t>
  </si>
  <si>
    <t>&gt; 7 Failures</t>
  </si>
  <si>
    <t>&gt; 4 Failures</t>
  </si>
  <si>
    <t>&gt; 3 Failures</t>
  </si>
  <si>
    <t xml:space="preserve">The Service Provider must comply with the Ticket Response Times and the Ticket Resolution Times for tickets raised via the Ticketing Tool, as further described in section 6.2 of the Terms of Reference. Each breach of the Ticket Response Times and/or the Ticket Resolution Times will be counted as a failure. </t>
  </si>
  <si>
    <t>Quality of work</t>
  </si>
  <si>
    <t>Improvement incentives</t>
  </si>
  <si>
    <t xml:space="preserve">Completion of scheduled maintenance and inspection services </t>
  </si>
  <si>
    <t>&lt; 4 Failures</t>
  </si>
  <si>
    <t>&gt; 6 Failures</t>
  </si>
  <si>
    <t>&lt; 3 Failures</t>
  </si>
  <si>
    <t>Regular and ad-hock checks</t>
  </si>
  <si>
    <t>Emergency response</t>
  </si>
  <si>
    <t>≥ 1 Improvement incentive</t>
  </si>
  <si>
    <t>If the Service Provider identifies and delivers incentives which add value to the ESM, the Service Provider is enabled to present these in the regular reporting meetings to the ESM. The incentives may include:
- technology improvements, 
- innovation, 
- process enhancements, 
- cost reductions, 
- energy programmes, 
- increase in efficiency of work.
The incentives must be directly connected to the scope of the Framework Agreement. They may, for instance, result in savings generated by lower energy consumption, improved speed of operations, or optimized life cycle cost and/or reduced effort for preventive or corrective maintenance for building technical equipment and/or structure.
For the sake of clarity, the incentives do not include any initiatives that result in desired outcomes (as described above) at the expense of reduction in quality, or as a result of volumes-driven changes. ESM-borne incentives are also not considered.
The ESM will have the right, at its sole discretion, to determine whether a suggested incentive will be counted. If the Service Provider has presented an appropriate incentive in a given month, the bonus for this KPI will apply. The ESM will have the right, at its sole discretion, to determine the applicability of a suggested incentive. The evaluation of the incentives is independent from the decision regarding implementation. If the Service Provider has presented an appropriate incentive in a given month, this will not have a negative impact on the overall KPI evaluation and the Tolerance for this KPI will apply.</t>
  </si>
  <si>
    <t>0 
Improvement incentive</t>
  </si>
  <si>
    <t>Monthly/
As required</t>
  </si>
  <si>
    <t>Yes</t>
  </si>
  <si>
    <r>
      <t xml:space="preserve">Weighting
</t>
    </r>
    <r>
      <rPr>
        <b/>
        <u/>
        <sz val="11"/>
        <color theme="1"/>
        <rFont val="Calibri"/>
        <family val="2"/>
        <scheme val="minor"/>
      </rPr>
      <t>all</t>
    </r>
    <r>
      <rPr>
        <b/>
        <sz val="11"/>
        <color theme="1"/>
        <rFont val="Calibri"/>
        <family val="2"/>
        <scheme val="minor"/>
      </rPr>
      <t xml:space="preserve"> KPIs</t>
    </r>
  </si>
  <si>
    <t>Application 
of KPIs</t>
  </si>
  <si>
    <r>
      <t xml:space="preserve">Weighting
</t>
    </r>
    <r>
      <rPr>
        <b/>
        <u/>
        <sz val="11"/>
        <color theme="1"/>
        <rFont val="Calibri"/>
        <family val="2"/>
        <scheme val="minor"/>
      </rPr>
      <t>applicable</t>
    </r>
    <r>
      <rPr>
        <b/>
        <sz val="11"/>
        <color theme="1"/>
        <rFont val="Calibri"/>
        <family val="2"/>
        <scheme val="minor"/>
      </rPr>
      <t xml:space="preserve"> KPIs</t>
    </r>
  </si>
  <si>
    <t>Bonus/ Malus weighted</t>
  </si>
  <si>
    <t>Total evaluation result:</t>
  </si>
  <si>
    <t xml:space="preserve">Total monthly fees </t>
  </si>
  <si>
    <t>KPI evaluation</t>
  </si>
  <si>
    <t>The documents/information to be reviewed for the KPIs are coloured grey in the timeline. The cells to be completed are coloured light purple.</t>
  </si>
  <si>
    <r>
      <rPr>
        <b/>
        <u/>
        <sz val="11"/>
        <color theme="1"/>
        <rFont val="Calibri"/>
        <family val="2"/>
        <scheme val="minor"/>
      </rPr>
      <t>Maintenance and inspection services</t>
    </r>
    <r>
      <rPr>
        <b/>
        <sz val="11"/>
        <color theme="1"/>
        <rFont val="Calibri"/>
        <family val="2"/>
        <scheme val="minor"/>
      </rPr>
      <t xml:space="preserve">
</t>
    </r>
    <r>
      <rPr>
        <sz val="11"/>
        <color theme="1"/>
        <rFont val="Calibri"/>
        <family val="2"/>
        <scheme val="minor"/>
      </rPr>
      <t xml:space="preserve">The Service Provider will ensure that all Assets are maintained as per original manufacturer's recommendation, and in line with any health and safety, technical guidelines and legal requirements. This will be done per the maintenance schedule (Annual Maintenance Plan), to be done in the beginning of each year.
If the Service Provider has not completed any scheduled maintenance and/or inspection in the preceding month in accordance with the Annual Maintenance Plan, it will be counted as a failure. </t>
    </r>
  </si>
  <si>
    <r>
      <rPr>
        <b/>
        <u/>
        <sz val="11"/>
        <color theme="1"/>
        <rFont val="Calibri"/>
        <family val="2"/>
        <scheme val="minor"/>
      </rPr>
      <t>Out-of-Hours Services</t>
    </r>
    <r>
      <rPr>
        <sz val="11"/>
        <color theme="1"/>
        <rFont val="Calibri"/>
        <family val="2"/>
        <scheme val="minor"/>
      </rPr>
      <t xml:space="preserve">
The Service Provider will respond to and resolve all out of hours incidents as described in the Terms of References. The Resolution Times also apply to the Out-of-Hours Services. If the ESM or the ESM Security Provider cannot reach the Service Provider or if the incident is not resolved, it will be counted as a failure.</t>
    </r>
  </si>
  <si>
    <r>
      <rPr>
        <b/>
        <u/>
        <sz val="11"/>
        <color theme="1"/>
        <rFont val="Calibri"/>
        <family val="2"/>
        <scheme val="minor"/>
      </rPr>
      <t>Simple and Complex Projects</t>
    </r>
    <r>
      <rPr>
        <sz val="11"/>
        <color theme="1"/>
        <rFont val="Calibri"/>
        <family val="2"/>
        <scheme val="minor"/>
      </rPr>
      <t xml:space="preserve">
The evaluation includes all simple and complex projects with a completion date in the reporting month or in the previous months if the project has not yet been completed in the reporting month. All Simple and Complex Projects will be recorded in the Ticketing Tool as requests. All Simple and Complex Projects must be executed in accordance with the requirements set out in the Terms of References, completed within the agreed date and all required documents must be available. 
If the Simple and Complex Projects are </t>
    </r>
    <r>
      <rPr>
        <b/>
        <sz val="11"/>
        <color theme="1"/>
        <rFont val="Calibri"/>
        <family val="2"/>
        <scheme val="minor"/>
      </rPr>
      <t>not executed in accordance with the requirements</t>
    </r>
    <r>
      <rPr>
        <sz val="11"/>
        <color theme="1"/>
        <rFont val="Calibri"/>
        <family val="2"/>
        <scheme val="minor"/>
      </rPr>
      <t xml:space="preserve"> set out in the Terms of References, </t>
    </r>
    <r>
      <rPr>
        <b/>
        <sz val="11"/>
        <color theme="1"/>
        <rFont val="Calibri"/>
        <family val="2"/>
        <scheme val="minor"/>
      </rPr>
      <t>completed within the agreed date</t>
    </r>
    <r>
      <rPr>
        <sz val="11"/>
        <color theme="1"/>
        <rFont val="Calibri"/>
        <family val="2"/>
        <scheme val="minor"/>
      </rPr>
      <t xml:space="preserve">, or if all </t>
    </r>
    <r>
      <rPr>
        <b/>
        <sz val="11"/>
        <color theme="1"/>
        <rFont val="Calibri"/>
        <family val="2"/>
        <scheme val="minor"/>
      </rPr>
      <t>required documents are not available</t>
    </r>
    <r>
      <rPr>
        <sz val="11"/>
        <color theme="1"/>
        <rFont val="Calibri"/>
        <family val="2"/>
        <scheme val="minor"/>
      </rPr>
      <t xml:space="preserve">, it will be counted as </t>
    </r>
    <r>
      <rPr>
        <b/>
        <sz val="11"/>
        <color theme="1"/>
        <rFont val="Calibri"/>
        <family val="2"/>
        <scheme val="minor"/>
      </rPr>
      <t>one failure</t>
    </r>
    <r>
      <rPr>
        <sz val="11"/>
        <color theme="1"/>
        <rFont val="Calibri"/>
        <family val="2"/>
        <scheme val="minor"/>
      </rPr>
      <t xml:space="preserve">.
If the Simple and Complex Projects are not completed </t>
    </r>
    <r>
      <rPr>
        <b/>
        <sz val="11"/>
        <color theme="1"/>
        <rFont val="Calibri"/>
        <family val="2"/>
        <scheme val="minor"/>
      </rPr>
      <t>within 6 months of the agreed date</t>
    </r>
    <r>
      <rPr>
        <sz val="11"/>
        <color theme="1"/>
        <rFont val="Calibri"/>
        <family val="2"/>
        <scheme val="minor"/>
      </rPr>
      <t>, it will be counted as</t>
    </r>
    <r>
      <rPr>
        <b/>
        <sz val="11"/>
        <color theme="1"/>
        <rFont val="Calibri"/>
        <family val="2"/>
        <scheme val="minor"/>
      </rPr>
      <t xml:space="preserve"> two failures</t>
    </r>
    <r>
      <rPr>
        <sz val="11"/>
        <color theme="1"/>
        <rFont val="Calibri"/>
        <family val="2"/>
        <scheme val="minor"/>
      </rPr>
      <t>, unless the delay is deemed justified by the ESM FM team.
If the Simple and Complex Projects are not completed</t>
    </r>
    <r>
      <rPr>
        <b/>
        <sz val="11"/>
        <color theme="1"/>
        <rFont val="Calibri"/>
        <family val="2"/>
        <scheme val="minor"/>
      </rPr>
      <t xml:space="preserve"> within 12 months of the agreed date</t>
    </r>
    <r>
      <rPr>
        <sz val="11"/>
        <color theme="1"/>
        <rFont val="Calibri"/>
        <family val="2"/>
        <scheme val="minor"/>
      </rPr>
      <t xml:space="preserve">, it will be counted as </t>
    </r>
    <r>
      <rPr>
        <b/>
        <sz val="11"/>
        <color theme="1"/>
        <rFont val="Calibri"/>
        <family val="2"/>
        <scheme val="minor"/>
      </rPr>
      <t>three failures</t>
    </r>
    <r>
      <rPr>
        <sz val="11"/>
        <color theme="1"/>
        <rFont val="Calibri"/>
        <family val="2"/>
        <scheme val="minor"/>
      </rPr>
      <t xml:space="preserve">, unless the delay is deemed justified by the ESM FM team.
If the Simple and Complex Projects are not completed </t>
    </r>
    <r>
      <rPr>
        <b/>
        <sz val="11"/>
        <color theme="1"/>
        <rFont val="Calibri"/>
        <family val="2"/>
        <scheme val="minor"/>
      </rPr>
      <t>within more than 12 months</t>
    </r>
    <r>
      <rPr>
        <sz val="11"/>
        <color theme="1"/>
        <rFont val="Calibri"/>
        <family val="2"/>
        <scheme val="minor"/>
      </rPr>
      <t xml:space="preserve"> of the agreed date, it will be counted as </t>
    </r>
    <r>
      <rPr>
        <b/>
        <sz val="11"/>
        <color theme="1"/>
        <rFont val="Calibri"/>
        <family val="2"/>
        <scheme val="minor"/>
      </rPr>
      <t>four failures</t>
    </r>
    <r>
      <rPr>
        <sz val="11"/>
        <color theme="1"/>
        <rFont val="Calibri"/>
        <family val="2"/>
        <scheme val="minor"/>
      </rPr>
      <t>, unless the delay is deemed justified by the ESM FM team.</t>
    </r>
  </si>
  <si>
    <t xml:space="preserve">Response &amp; resolution to tickets </t>
  </si>
  <si>
    <t>Evaluation Cleaning</t>
  </si>
  <si>
    <t>Total Bonus/Malus 
in %</t>
  </si>
  <si>
    <t>Total annually fees:</t>
  </si>
  <si>
    <t>Monthly Evaluation Example</t>
  </si>
  <si>
    <t xml:space="preserve">Month  </t>
  </si>
  <si>
    <t xml:space="preserve">January Evaluation </t>
  </si>
  <si>
    <t xml:space="preserve">February Evaluation </t>
  </si>
  <si>
    <t xml:space="preserve">March Evaluation </t>
  </si>
  <si>
    <t>Result</t>
  </si>
  <si>
    <t>Malus Amount</t>
  </si>
  <si>
    <t>Bonus Amount</t>
  </si>
  <si>
    <t>Reasoning</t>
  </si>
  <si>
    <t>Annual Evaluation Example</t>
  </si>
  <si>
    <t>No</t>
  </si>
  <si>
    <t>Contract management</t>
  </si>
  <si>
    <t>In the above scenario, neither Bonus Amount nor Malus Amount applies as all KPIs met the Tolerance Performance Threshold.</t>
  </si>
  <si>
    <t xml:space="preserve">April Evaluation </t>
  </si>
  <si>
    <t xml:space="preserve">May Evaluation </t>
  </si>
  <si>
    <t xml:space="preserve">June Evaluation </t>
  </si>
  <si>
    <t xml:space="preserve">In the above scenario:
(1) No Bonus Amount applies, as although the Service Provider met the Bonus Performance Threshold for the KPI no.2 the Bonus Amount may be awarded only if during the monthly evaluation period the total evaluation result is positive and if the KPI no.3 does not meet the Malus Performance Threshold.
(2) Malus Amount applies as the Service Provider met the Malus Performance Threshold for KPIs no.4 (5 failures), no.5  (3 failures) and no.7  (3 failures).
The percentage of Bonus and Malus Amount will be weighted as indicated in monthly evaluation sheets in this document. </t>
  </si>
  <si>
    <t>In the above scenario, a Bonus Amount applies as the Service Provider met the Bonus Performance Threshold for the KPIs no.1, no.2, no.4 and no.6,  the total monthly evaluation result is positive and  the KPI no.3 does not meet the Malus Performance Threshold.
Accordingly, no Malus amount applies.</t>
  </si>
  <si>
    <t xml:space="preserve">In the above scenario:
(1) No Bonus Amount applies, as although the Service Provider met the Bonus Performance Threshold for the KPI no.1, no.2 and no.6 the Bonus Amount may be awarded only if during the monthly evaluation period the total evaluation result is positive and if the KPI no.3 does not meet the Malus Performance Threshold.
(2) Malus Amount applies as the Service Provider met the Malus Performance Threshold for KPIs no.3 (5 failures), no.4 (5 failures), and no.5  (3 failures).
(3) The KPIs no.7 and no.8 are evaluated as required and do not apply in the month of May.
The percentage of Bonus and Malus Amount will be weighted as indicated in monthly evaluation sheets in this document. </t>
  </si>
  <si>
    <r>
      <t xml:space="preserve">(KPI no.1) Completion of scheduled maintenance and inspection services: </t>
    </r>
    <r>
      <rPr>
        <sz val="10"/>
        <color theme="4"/>
        <rFont val="Calibri"/>
        <family val="2"/>
      </rPr>
      <t>Tolerance</t>
    </r>
    <r>
      <rPr>
        <sz val="10"/>
        <rFont val="Calibri"/>
        <family val="2"/>
      </rPr>
      <t xml:space="preserve">
(KPI no.2) Regular and ad-hock checks: </t>
    </r>
    <r>
      <rPr>
        <sz val="10"/>
        <color theme="4"/>
        <rFont val="Calibri"/>
        <family val="2"/>
      </rPr>
      <t>Tolerance</t>
    </r>
    <r>
      <rPr>
        <sz val="10"/>
        <rFont val="Calibri"/>
        <family val="2"/>
      </rPr>
      <t xml:space="preserve">
(KPI no.3) Emergency response: Tolerance 
(KPI no.4) Response &amp; resolution to tickets: </t>
    </r>
    <r>
      <rPr>
        <sz val="10"/>
        <color theme="4"/>
        <rFont val="Calibri"/>
        <family val="2"/>
      </rPr>
      <t>Tolerance</t>
    </r>
    <r>
      <rPr>
        <sz val="10"/>
        <rFont val="Calibri"/>
        <family val="2"/>
      </rPr>
      <t xml:space="preserve"> 
(KPI no.5) Quality of work: </t>
    </r>
    <r>
      <rPr>
        <sz val="10"/>
        <color theme="4"/>
        <rFont val="Calibri"/>
        <family val="2"/>
      </rPr>
      <t>Tolerance</t>
    </r>
    <r>
      <rPr>
        <sz val="10"/>
        <rFont val="Calibri"/>
        <family val="2"/>
      </rPr>
      <t xml:space="preserve">
(KPI no.6) Contract management: </t>
    </r>
    <r>
      <rPr>
        <sz val="10"/>
        <color theme="4"/>
        <rFont val="Calibri"/>
        <family val="2"/>
      </rPr>
      <t>Tolerance</t>
    </r>
    <r>
      <rPr>
        <sz val="10"/>
        <rFont val="Calibri"/>
        <family val="2"/>
      </rPr>
      <t xml:space="preserve">
(KPI no.7) Completion of projects: </t>
    </r>
    <r>
      <rPr>
        <sz val="10"/>
        <color theme="4"/>
        <rFont val="Calibri"/>
        <family val="2"/>
      </rPr>
      <t>Tolerance</t>
    </r>
    <r>
      <rPr>
        <sz val="10"/>
        <rFont val="Calibri"/>
        <family val="2"/>
      </rPr>
      <t xml:space="preserve">
(KPI no.8) Improvement incentives: </t>
    </r>
    <r>
      <rPr>
        <sz val="10"/>
        <color theme="4"/>
        <rFont val="Calibri"/>
        <family val="2"/>
      </rPr>
      <t>Tolerance</t>
    </r>
  </si>
  <si>
    <r>
      <t xml:space="preserve">(KPI no.1) Completion of scheduled maintenance and inspection services: </t>
    </r>
    <r>
      <rPr>
        <sz val="10"/>
        <color theme="4"/>
        <rFont val="Calibri"/>
        <family val="2"/>
      </rPr>
      <t>Tolerance</t>
    </r>
    <r>
      <rPr>
        <sz val="10"/>
        <rFont val="Calibri"/>
        <family val="2"/>
      </rPr>
      <t xml:space="preserve">
(KPI no.2) Regular and ad-hock checks: </t>
    </r>
    <r>
      <rPr>
        <sz val="10"/>
        <color theme="6"/>
        <rFont val="Calibri"/>
        <family val="2"/>
      </rPr>
      <t>Bonus</t>
    </r>
    <r>
      <rPr>
        <sz val="10"/>
        <rFont val="Calibri"/>
        <family val="2"/>
      </rPr>
      <t xml:space="preserve">
(KPI no.3) Emergency response: </t>
    </r>
    <r>
      <rPr>
        <sz val="10"/>
        <color theme="4"/>
        <rFont val="Calibri"/>
        <family val="2"/>
      </rPr>
      <t>Tolerance</t>
    </r>
    <r>
      <rPr>
        <sz val="10"/>
        <rFont val="Calibri"/>
        <family val="2"/>
      </rPr>
      <t xml:space="preserve"> 
(KPI no.4) Response &amp; resolution to tickets: </t>
    </r>
    <r>
      <rPr>
        <sz val="10"/>
        <color theme="5"/>
        <rFont val="Calibri"/>
        <family val="2"/>
      </rPr>
      <t>Malus</t>
    </r>
    <r>
      <rPr>
        <sz val="10"/>
        <rFont val="Calibri"/>
        <family val="2"/>
      </rPr>
      <t xml:space="preserve"> 
(KPI no.5) Quality of work: </t>
    </r>
    <r>
      <rPr>
        <sz val="10"/>
        <color theme="5"/>
        <rFont val="Calibri"/>
        <family val="2"/>
      </rPr>
      <t>Malus</t>
    </r>
    <r>
      <rPr>
        <sz val="10"/>
        <rFont val="Calibri"/>
        <family val="2"/>
      </rPr>
      <t xml:space="preserve">
(KPI no.6) Contract management: </t>
    </r>
    <r>
      <rPr>
        <sz val="10"/>
        <color theme="4"/>
        <rFont val="Calibri"/>
        <family val="2"/>
      </rPr>
      <t>Tolerance</t>
    </r>
    <r>
      <rPr>
        <sz val="10"/>
        <rFont val="Calibri"/>
        <family val="2"/>
      </rPr>
      <t xml:space="preserve">
(KPI no.7) Completion of projects: </t>
    </r>
    <r>
      <rPr>
        <sz val="10"/>
        <color theme="5"/>
        <rFont val="Calibri"/>
        <family val="2"/>
      </rPr>
      <t>Malus</t>
    </r>
    <r>
      <rPr>
        <sz val="10"/>
        <rFont val="Calibri"/>
        <family val="2"/>
      </rPr>
      <t xml:space="preserve">
(KPI no.8) Improvement incentives: </t>
    </r>
    <r>
      <rPr>
        <sz val="10"/>
        <color theme="4"/>
        <rFont val="Calibri"/>
        <family val="2"/>
      </rPr>
      <t>Tolerance</t>
    </r>
  </si>
  <si>
    <r>
      <t xml:space="preserve">(KPI no.1) Completion of scheduled maintenance and inspection services: </t>
    </r>
    <r>
      <rPr>
        <sz val="10"/>
        <color theme="6"/>
        <rFont val="Calibri"/>
        <family val="2"/>
      </rPr>
      <t>Bonus</t>
    </r>
    <r>
      <rPr>
        <sz val="10"/>
        <rFont val="Calibri"/>
        <family val="2"/>
      </rPr>
      <t xml:space="preserve">
(KPI no.2) Regular and ad-hock checks: </t>
    </r>
    <r>
      <rPr>
        <sz val="10"/>
        <color theme="6"/>
        <rFont val="Calibri"/>
        <family val="2"/>
      </rPr>
      <t>Bonus</t>
    </r>
    <r>
      <rPr>
        <sz val="10"/>
        <rFont val="Calibri"/>
        <family val="2"/>
      </rPr>
      <t xml:space="preserve">
(KPI no.3) Emergency response: </t>
    </r>
    <r>
      <rPr>
        <sz val="10"/>
        <color theme="4"/>
        <rFont val="Calibri"/>
        <family val="2"/>
      </rPr>
      <t>Tolerance</t>
    </r>
    <r>
      <rPr>
        <sz val="10"/>
        <rFont val="Calibri"/>
        <family val="2"/>
      </rPr>
      <t xml:space="preserve"> 
(KPI no.4) Response &amp; resolution to tickets: </t>
    </r>
    <r>
      <rPr>
        <sz val="10"/>
        <color theme="6"/>
        <rFont val="Calibri"/>
        <family val="2"/>
      </rPr>
      <t>Bonus</t>
    </r>
    <r>
      <rPr>
        <sz val="10"/>
        <rFont val="Calibri"/>
        <family val="2"/>
      </rPr>
      <t xml:space="preserve"> 
(KPI no.5) Quality of work: </t>
    </r>
    <r>
      <rPr>
        <sz val="10"/>
        <color theme="4"/>
        <rFont val="Calibri"/>
        <family val="2"/>
      </rPr>
      <t>Tolerance</t>
    </r>
    <r>
      <rPr>
        <sz val="10"/>
        <rFont val="Calibri"/>
        <family val="2"/>
      </rPr>
      <t xml:space="preserve">
(KPI no.6) Contract management: </t>
    </r>
    <r>
      <rPr>
        <sz val="10"/>
        <color theme="6"/>
        <rFont val="Calibri"/>
        <family val="2"/>
      </rPr>
      <t>Bonus</t>
    </r>
    <r>
      <rPr>
        <sz val="10"/>
        <rFont val="Calibri"/>
        <family val="2"/>
      </rPr>
      <t xml:space="preserve">
(KPI no.7) Completion of projects: </t>
    </r>
    <r>
      <rPr>
        <sz val="10"/>
        <color theme="4"/>
        <rFont val="Calibri"/>
        <family val="2"/>
      </rPr>
      <t>Tolerance</t>
    </r>
    <r>
      <rPr>
        <sz val="10"/>
        <rFont val="Calibri"/>
        <family val="2"/>
      </rPr>
      <t xml:space="preserve">
(KPI no.8) Improvement incentives: </t>
    </r>
    <r>
      <rPr>
        <sz val="10"/>
        <color theme="4"/>
        <rFont val="Calibri"/>
        <family val="2"/>
      </rPr>
      <t>Tolerance</t>
    </r>
  </si>
  <si>
    <r>
      <t xml:space="preserve">(KPI no.1) Completion of scheduled maintenance and inspection services: </t>
    </r>
    <r>
      <rPr>
        <sz val="10"/>
        <color theme="6"/>
        <rFont val="Calibri"/>
        <family val="2"/>
      </rPr>
      <t>Bonus</t>
    </r>
    <r>
      <rPr>
        <sz val="10"/>
        <rFont val="Calibri"/>
        <family val="2"/>
      </rPr>
      <t xml:space="preserve">
(KPI no.2) Regular and ad-hock checks: </t>
    </r>
    <r>
      <rPr>
        <sz val="10"/>
        <color theme="4"/>
        <rFont val="Calibri"/>
        <family val="2"/>
      </rPr>
      <t>Tolerance</t>
    </r>
    <r>
      <rPr>
        <sz val="10"/>
        <rFont val="Calibri"/>
        <family val="2"/>
      </rPr>
      <t xml:space="preserve">
(KPI no.3) Emergency response: </t>
    </r>
    <r>
      <rPr>
        <sz val="10"/>
        <color theme="4"/>
        <rFont val="Calibri"/>
        <family val="2"/>
      </rPr>
      <t>Tolerance</t>
    </r>
    <r>
      <rPr>
        <sz val="10"/>
        <rFont val="Calibri"/>
        <family val="2"/>
      </rPr>
      <t xml:space="preserve"> 
(KPI no.4) Response &amp; resolution to tickets: </t>
    </r>
    <r>
      <rPr>
        <sz val="10"/>
        <color theme="4"/>
        <rFont val="Calibri"/>
        <family val="2"/>
      </rPr>
      <t>Tolerance</t>
    </r>
    <r>
      <rPr>
        <sz val="10"/>
        <rFont val="Calibri"/>
        <family val="2"/>
      </rPr>
      <t xml:space="preserve"> 
(KPI no.5) Quality of work: </t>
    </r>
    <r>
      <rPr>
        <sz val="10"/>
        <color theme="4"/>
        <rFont val="Calibri"/>
        <family val="2"/>
      </rPr>
      <t>Tolerance</t>
    </r>
    <r>
      <rPr>
        <sz val="10"/>
        <rFont val="Calibri"/>
        <family val="2"/>
      </rPr>
      <t xml:space="preserve">
(KPI no.6) Contract management: </t>
    </r>
    <r>
      <rPr>
        <sz val="10"/>
        <color theme="4"/>
        <rFont val="Calibri"/>
        <family val="2"/>
      </rPr>
      <t>Tolerance</t>
    </r>
    <r>
      <rPr>
        <sz val="10"/>
        <rFont val="Calibri"/>
        <family val="2"/>
      </rPr>
      <t xml:space="preserve">
(KPI no.7) Completion of projects: </t>
    </r>
    <r>
      <rPr>
        <sz val="10"/>
        <color theme="5"/>
        <rFont val="Calibri"/>
        <family val="2"/>
      </rPr>
      <t>Malus</t>
    </r>
    <r>
      <rPr>
        <sz val="10"/>
        <rFont val="Calibri"/>
        <family val="2"/>
      </rPr>
      <t xml:space="preserve">
(KPI no.8) Improvement incentives: </t>
    </r>
    <r>
      <rPr>
        <sz val="10"/>
        <color theme="4"/>
        <rFont val="Calibri"/>
        <family val="2"/>
      </rPr>
      <t>Tolerance</t>
    </r>
  </si>
  <si>
    <r>
      <t xml:space="preserve">(KPI no.1) Completion of scheduled maintenance and inspection services: </t>
    </r>
    <r>
      <rPr>
        <sz val="10"/>
        <color theme="6"/>
        <rFont val="Calibri"/>
        <family val="2"/>
      </rPr>
      <t>Bonus</t>
    </r>
    <r>
      <rPr>
        <sz val="10"/>
        <rFont val="Calibri"/>
        <family val="2"/>
      </rPr>
      <t xml:space="preserve">
(KPI no.2) Regular and ad-hock checks: </t>
    </r>
    <r>
      <rPr>
        <sz val="10"/>
        <color theme="6"/>
        <rFont val="Calibri"/>
        <family val="2"/>
      </rPr>
      <t>Bonus</t>
    </r>
    <r>
      <rPr>
        <sz val="10"/>
        <rFont val="Calibri"/>
        <family val="2"/>
      </rPr>
      <t xml:space="preserve">
(KPI no.3) Emergency response: </t>
    </r>
    <r>
      <rPr>
        <sz val="10"/>
        <color theme="5"/>
        <rFont val="Calibri"/>
        <family val="2"/>
      </rPr>
      <t>Malus</t>
    </r>
    <r>
      <rPr>
        <sz val="10"/>
        <rFont val="Calibri"/>
        <family val="2"/>
      </rPr>
      <t xml:space="preserve"> 
(KPI no.4) Response &amp; resolution to tickets: </t>
    </r>
    <r>
      <rPr>
        <sz val="10"/>
        <color theme="5"/>
        <rFont val="Calibri"/>
        <family val="2"/>
      </rPr>
      <t>Malus</t>
    </r>
    <r>
      <rPr>
        <sz val="10"/>
        <rFont val="Calibri"/>
        <family val="2"/>
      </rPr>
      <t xml:space="preserve"> 
(KPI no.5) Quality of work: </t>
    </r>
    <r>
      <rPr>
        <sz val="10"/>
        <color theme="5"/>
        <rFont val="Calibri"/>
        <family val="2"/>
      </rPr>
      <t>Malus</t>
    </r>
    <r>
      <rPr>
        <sz val="10"/>
        <rFont val="Calibri"/>
        <family val="2"/>
      </rPr>
      <t xml:space="preserve">
(KPI no.6) Contract management: </t>
    </r>
    <r>
      <rPr>
        <sz val="10"/>
        <color theme="6"/>
        <rFont val="Calibri"/>
        <family val="2"/>
      </rPr>
      <t>Bonus</t>
    </r>
    <r>
      <rPr>
        <sz val="10"/>
        <rFont val="Calibri"/>
        <family val="2"/>
      </rPr>
      <t xml:space="preserve">
(KPI no.7) Completion of projects: N/a
(KPI no.8) Improvement incentives: N/a</t>
    </r>
  </si>
  <si>
    <r>
      <t xml:space="preserve">(KPI no.1) Completion of scheduled maintenance and inspection services: </t>
    </r>
    <r>
      <rPr>
        <sz val="10"/>
        <color theme="6"/>
        <rFont val="Calibri"/>
        <family val="2"/>
      </rPr>
      <t>Bonus</t>
    </r>
    <r>
      <rPr>
        <sz val="10"/>
        <rFont val="Calibri"/>
        <family val="2"/>
      </rPr>
      <t xml:space="preserve">
(KPI no.2) Regular and ad-hock checks: </t>
    </r>
    <r>
      <rPr>
        <sz val="10"/>
        <color theme="6"/>
        <rFont val="Calibri"/>
        <family val="2"/>
      </rPr>
      <t>Bonus</t>
    </r>
    <r>
      <rPr>
        <sz val="10"/>
        <rFont val="Calibri"/>
        <family val="2"/>
      </rPr>
      <t xml:space="preserve">
(KPI no.3) Emergency response: </t>
    </r>
    <r>
      <rPr>
        <sz val="10"/>
        <color theme="5"/>
        <rFont val="Calibri"/>
        <family val="2"/>
      </rPr>
      <t>Malus</t>
    </r>
    <r>
      <rPr>
        <sz val="10"/>
        <rFont val="Calibri"/>
        <family val="2"/>
      </rPr>
      <t xml:space="preserve"> 
(KPI no.4) Response &amp; resolution to tickets: </t>
    </r>
    <r>
      <rPr>
        <sz val="10"/>
        <color theme="6"/>
        <rFont val="Calibri"/>
        <family val="2"/>
      </rPr>
      <t>Bonus</t>
    </r>
    <r>
      <rPr>
        <sz val="10"/>
        <rFont val="Calibri"/>
        <family val="2"/>
      </rPr>
      <t xml:space="preserve"> 
(KPI no.5) Quality of work: </t>
    </r>
    <r>
      <rPr>
        <sz val="10"/>
        <color theme="4"/>
        <rFont val="Calibri"/>
        <family val="2"/>
      </rPr>
      <t>Tolerance</t>
    </r>
    <r>
      <rPr>
        <sz val="10"/>
        <rFont val="Calibri"/>
        <family val="2"/>
      </rPr>
      <t xml:space="preserve">
(KPI no.6) Contract management: </t>
    </r>
    <r>
      <rPr>
        <sz val="10"/>
        <color theme="6"/>
        <rFont val="Calibri"/>
        <family val="2"/>
      </rPr>
      <t>Bonus</t>
    </r>
    <r>
      <rPr>
        <sz val="10"/>
        <rFont val="Calibri"/>
        <family val="2"/>
      </rPr>
      <t xml:space="preserve">
(KPI no.7) Completion of projects: N/a
(KPI no.8) Improvement incentives: N/a</t>
    </r>
  </si>
  <si>
    <t xml:space="preserve">In the above scenario:
(1) Tolerance applies as the total monthly evaluation result is balanced (0).
(2) No Bonus Amount applies, as although the Service Provider met the Bonus Performance Threshold for the KPI no.1. the Bonus Amount may be awarded only if during the monthly evaluation period the total evaluation result is positive and if the KPI no.3 does not meet the Malus Performance Threshold.
(3) No Malus Amount applies, as although the Service Provider met the Malus Performance Threshold for the KPI no.7. (2 Failures), the Malus Amount may be awarded only if during the monthly evaluation period the total evaluation result is negative. 
The percentage of Bonus and Malus Amount will be weighted as indicated in monthly evaluation sheets in this document. </t>
  </si>
  <si>
    <t>January: Tolerance
February: Malus
March: Bonus
April: Tolerance
May: Malus
June: Tolerance
July: Bonus
August: Malus
September: Bonus
October: Malus
November: Bonus
December: Bonus
In the above example, the 3 Malus Amounts would be added together and the Service Provider would need to pay the total (i.e. the Annual Malus Amount) to the ESM. The 5 Bonus Amounts would be added together and the Service Provider would need to invoice the total (i.e. the Annual Bonus Amount) to the ESM.</t>
  </si>
  <si>
    <t xml:space="preserve">*If the final evaluation results malus, the Service Provider will be charged a maximum malus of 5% of the annual total. </t>
  </si>
  <si>
    <t>1. The Service Provider will issue all reports and documentation in accordance with the contractual requirements. All must be complete and delivered in time. 
2. The Service Provider will use the Ticketing Tool as further described in section 6.2 of the Terms of Reference. 
3. Staff replacements must be executed as further described in section 5.3 of the Terms of Reference.
4. The Service Provider will provide quotes as further described in sections 2.1.5 and 2.2.1 of the Terms of Reference.
5. All personnel requirements and role assignments will be executed as further described in sections 5.3 and 5.4 of the Terms of Reference.
6. All Operational documents, as described in section 1.3.2 of the Terms of Reference, will be kept in an organised manner, and fully up-to-date at all times.
1. If the Service Provider delivers a report is late or does not prepare a report/documentation in compliance with the contractual requirements, it will be counted as a failure.
2. If the Service provider does not use the Ticketing Tool in compliance with the contractual requirements, it will be counted as a failure.
3. If the Service Provider does not execute staff replacements in compliance with the contractual requirements, it will be counted as a failure. 
4. If the Service Provider does not provide offers in compliance with the contractual requirements, it will be counted as a failure.
5. If the Service Provider staff does not meet contractual requirements and does not fulfil their roles in compliance with the ESM's requirements, it will be counted as a failure.
6. If the Service Provider staff does not meet contractual requirements and does not fulfil their roles in compliance with the ESM's requirements it will be counted as a failure. For example, if any of the documents are out of date, inaccurate or non-existent, it will be counted as a failure.</t>
  </si>
  <si>
    <t>If the Service Provider identifies and delivers incentives which add value to the ESM, the Service Provider is enabled to present these in the regular reporting meetings to the ESM. The incentives may include:
- technology improvements, 
- innovation, 
- process enhancements, 
- cost reductions, 
- energy programmes, 
- increase in efficiency of work.
The incentives must be directly connected to the scope of the Contract. They may, for instance, result in savings generated by lower energy consumption, improved speed of operations, or optimized life cycle cost and/or reduced effort for preventive or corrective maintenance for building technical equipment and/or structure.
For the sake of clarity, the incentives do not include any initiatives that result in desired outcomes (as described above) at the expense of reduction in quality, or as a result of volumes-driven changes. ESM-borne incentives are also not considered.
The ESM will have the right, at its sole discretion, to determine whether a suggested incentive will be counted. If the Service Provider has presented an appropriate incentive in a given month, the bonus for this KPI will apply. The ESM will have the right, at its sole discretion, to determine the applicability of a suggested incentive. The evaluation of the incentives is independent from the decision regarding implementation. If the Service Provider has presented an appropriate incentive in a given month, this will not have a negative impact on the overall KPI evaluation and the Tolerance for this KPI will apply.</t>
  </si>
  <si>
    <r>
      <rPr>
        <b/>
        <u/>
        <sz val="11"/>
        <color theme="1"/>
        <rFont val="Calibri"/>
        <family val="2"/>
        <scheme val="minor"/>
      </rPr>
      <t>Simple and Complex Projects</t>
    </r>
    <r>
      <rPr>
        <sz val="11"/>
        <color theme="1"/>
        <rFont val="Calibri"/>
        <family val="2"/>
        <scheme val="minor"/>
      </rPr>
      <t xml:space="preserve">
The evaluation includes all simple and complex projects with a completion date in the reporting month or in the previous months if the project has not yet been completed in the reporting month. All Simple and Complex Projects will be recorded in the Ticketing Tool as requests. All Simple and Complex Projects must be executed in accordance with the requirements set out in the Terms of References, completed within the agreed date and all required documents must be available. 
If the Simple and Complex Projects are </t>
    </r>
    <r>
      <rPr>
        <b/>
        <sz val="11"/>
        <color theme="1"/>
        <rFont val="Calibri"/>
        <family val="2"/>
        <scheme val="minor"/>
      </rPr>
      <t>not executed in accordance with the requirements</t>
    </r>
    <r>
      <rPr>
        <sz val="11"/>
        <color theme="1"/>
        <rFont val="Calibri"/>
        <family val="2"/>
        <scheme val="minor"/>
      </rPr>
      <t xml:space="preserve"> set out in the Terms of References, </t>
    </r>
    <r>
      <rPr>
        <b/>
        <sz val="11"/>
        <color theme="1"/>
        <rFont val="Calibri"/>
        <family val="2"/>
        <scheme val="minor"/>
      </rPr>
      <t>completed within the agreed date</t>
    </r>
    <r>
      <rPr>
        <sz val="11"/>
        <color theme="1"/>
        <rFont val="Calibri"/>
        <family val="2"/>
        <scheme val="minor"/>
      </rPr>
      <t xml:space="preserve">, or if all </t>
    </r>
    <r>
      <rPr>
        <b/>
        <sz val="11"/>
        <color theme="1"/>
        <rFont val="Calibri"/>
        <family val="2"/>
        <scheme val="minor"/>
      </rPr>
      <t>required documents are not available</t>
    </r>
    <r>
      <rPr>
        <sz val="11"/>
        <color theme="1"/>
        <rFont val="Calibri"/>
        <family val="2"/>
        <scheme val="minor"/>
      </rPr>
      <t xml:space="preserve">, it will be counted as </t>
    </r>
    <r>
      <rPr>
        <b/>
        <sz val="11"/>
        <color theme="1"/>
        <rFont val="Calibri"/>
        <family val="2"/>
        <scheme val="minor"/>
      </rPr>
      <t>one failure</t>
    </r>
    <r>
      <rPr>
        <sz val="11"/>
        <color theme="1"/>
        <rFont val="Calibri"/>
        <family val="2"/>
        <scheme val="minor"/>
      </rPr>
      <t xml:space="preserve">.
If the Simple and Complex Projects are not completed </t>
    </r>
    <r>
      <rPr>
        <b/>
        <sz val="11"/>
        <color theme="1"/>
        <rFont val="Calibri"/>
        <family val="2"/>
        <scheme val="minor"/>
      </rPr>
      <t>within 6 months of the agreed date</t>
    </r>
    <r>
      <rPr>
        <sz val="11"/>
        <color theme="1"/>
        <rFont val="Calibri"/>
        <family val="2"/>
        <scheme val="minor"/>
      </rPr>
      <t>, it will be counted as</t>
    </r>
    <r>
      <rPr>
        <b/>
        <sz val="11"/>
        <color theme="1"/>
        <rFont val="Calibri"/>
        <family val="2"/>
        <scheme val="minor"/>
      </rPr>
      <t xml:space="preserve"> two failures</t>
    </r>
    <r>
      <rPr>
        <sz val="11"/>
        <color theme="1"/>
        <rFont val="Calibri"/>
        <family val="2"/>
        <scheme val="minor"/>
      </rPr>
      <t>, unless the delay is deemed justified by the FM team.
If the Simple and Complex Projects are not completed</t>
    </r>
    <r>
      <rPr>
        <b/>
        <sz val="11"/>
        <color theme="1"/>
        <rFont val="Calibri"/>
        <family val="2"/>
        <scheme val="minor"/>
      </rPr>
      <t xml:space="preserve"> within 12 months of the agreed date</t>
    </r>
    <r>
      <rPr>
        <sz val="11"/>
        <color theme="1"/>
        <rFont val="Calibri"/>
        <family val="2"/>
        <scheme val="minor"/>
      </rPr>
      <t xml:space="preserve">, it will be counted as </t>
    </r>
    <r>
      <rPr>
        <b/>
        <sz val="11"/>
        <color theme="1"/>
        <rFont val="Calibri"/>
        <family val="2"/>
        <scheme val="minor"/>
      </rPr>
      <t>three failures</t>
    </r>
    <r>
      <rPr>
        <sz val="11"/>
        <color theme="1"/>
        <rFont val="Calibri"/>
        <family val="2"/>
        <scheme val="minor"/>
      </rPr>
      <t xml:space="preserve">, unless the delay is deemed justified by the FM team.
If the Simple and Complex Projects are not completed </t>
    </r>
    <r>
      <rPr>
        <b/>
        <sz val="11"/>
        <color theme="1"/>
        <rFont val="Calibri"/>
        <family val="2"/>
        <scheme val="minor"/>
      </rPr>
      <t>within more than 12 months</t>
    </r>
    <r>
      <rPr>
        <sz val="11"/>
        <color theme="1"/>
        <rFont val="Calibri"/>
        <family val="2"/>
        <scheme val="minor"/>
      </rPr>
      <t xml:space="preserve"> of the agreed date, it will be counted as </t>
    </r>
    <r>
      <rPr>
        <b/>
        <sz val="11"/>
        <color theme="1"/>
        <rFont val="Calibri"/>
        <family val="2"/>
        <scheme val="minor"/>
      </rPr>
      <t>four failures</t>
    </r>
    <r>
      <rPr>
        <sz val="11"/>
        <color theme="1"/>
        <rFont val="Calibri"/>
        <family val="2"/>
        <scheme val="minor"/>
      </rPr>
      <t>, unless the delay is deemed justified by the FM team.</t>
    </r>
  </si>
  <si>
    <r>
      <rPr>
        <b/>
        <u/>
        <sz val="11"/>
        <color theme="1"/>
        <rFont val="Calibri"/>
        <family val="2"/>
        <scheme val="minor"/>
      </rPr>
      <t>Simple and Complex Projects</t>
    </r>
    <r>
      <rPr>
        <sz val="11"/>
        <color theme="1"/>
        <rFont val="Calibri"/>
        <family val="2"/>
        <scheme val="minor"/>
      </rPr>
      <t xml:space="preserve">
The evaluation includes all simple and complex projects with a completion date in the reporting month or in the previous months if the project has not yet been completed in the reporting month. All Simple and Complex Projects will be recorded in the Ticketing Tool as requests. All Simple and Complex Projects must be executed in accordance with the requirements set out in the Terms of References, completed within the agreed date and all required documents must be available. 
If the Simple and Complex Projects are </t>
    </r>
    <r>
      <rPr>
        <b/>
        <sz val="11"/>
        <color theme="1"/>
        <rFont val="Calibri"/>
        <family val="2"/>
        <scheme val="minor"/>
      </rPr>
      <t>not executed in accordance with the requirements</t>
    </r>
    <r>
      <rPr>
        <sz val="11"/>
        <color theme="1"/>
        <rFont val="Calibri"/>
        <family val="2"/>
        <scheme val="minor"/>
      </rPr>
      <t xml:space="preserve"> set out in the Terms of References, </t>
    </r>
    <r>
      <rPr>
        <b/>
        <sz val="11"/>
        <color theme="1"/>
        <rFont val="Calibri"/>
        <family val="2"/>
        <scheme val="minor"/>
      </rPr>
      <t>completed within the agreed date</t>
    </r>
    <r>
      <rPr>
        <sz val="11"/>
        <color theme="1"/>
        <rFont val="Calibri"/>
        <family val="2"/>
        <scheme val="minor"/>
      </rPr>
      <t xml:space="preserve">, or if all </t>
    </r>
    <r>
      <rPr>
        <b/>
        <sz val="11"/>
        <color theme="1"/>
        <rFont val="Calibri"/>
        <family val="2"/>
        <scheme val="minor"/>
      </rPr>
      <t>required documents are not available</t>
    </r>
    <r>
      <rPr>
        <sz val="11"/>
        <color theme="1"/>
        <rFont val="Calibri"/>
        <family val="2"/>
        <scheme val="minor"/>
      </rPr>
      <t xml:space="preserve">, it will be counted as </t>
    </r>
    <r>
      <rPr>
        <b/>
        <sz val="11"/>
        <color theme="1"/>
        <rFont val="Calibri"/>
        <family val="2"/>
        <scheme val="minor"/>
      </rPr>
      <t>one failure</t>
    </r>
    <r>
      <rPr>
        <sz val="11"/>
        <color theme="1"/>
        <rFont val="Calibri"/>
        <family val="2"/>
        <scheme val="minor"/>
      </rPr>
      <t xml:space="preserve">.
If the Simple and Complex Projects are not completed </t>
    </r>
    <r>
      <rPr>
        <b/>
        <sz val="11"/>
        <color theme="1"/>
        <rFont val="Calibri"/>
        <family val="2"/>
        <scheme val="minor"/>
      </rPr>
      <t>within 6 months of the agreed date</t>
    </r>
    <r>
      <rPr>
        <sz val="11"/>
        <color theme="1"/>
        <rFont val="Calibri"/>
        <family val="2"/>
        <scheme val="minor"/>
      </rPr>
      <t>, it will be counted as</t>
    </r>
    <r>
      <rPr>
        <b/>
        <sz val="11"/>
        <color theme="1"/>
        <rFont val="Calibri"/>
        <family val="2"/>
        <scheme val="minor"/>
      </rPr>
      <t xml:space="preserve"> two failures</t>
    </r>
    <r>
      <rPr>
        <sz val="11"/>
        <color theme="1"/>
        <rFont val="Calibri"/>
        <family val="2"/>
        <scheme val="minor"/>
      </rPr>
      <t>, unless the delay is deemed justified by the FM Team.
If the Simple and Complex Projects are not completed</t>
    </r>
    <r>
      <rPr>
        <b/>
        <sz val="11"/>
        <color theme="1"/>
        <rFont val="Calibri"/>
        <family val="2"/>
        <scheme val="minor"/>
      </rPr>
      <t xml:space="preserve"> within 12 months of the agreed date</t>
    </r>
    <r>
      <rPr>
        <sz val="11"/>
        <color theme="1"/>
        <rFont val="Calibri"/>
        <family val="2"/>
        <scheme val="minor"/>
      </rPr>
      <t xml:space="preserve">, it will be counted as </t>
    </r>
    <r>
      <rPr>
        <b/>
        <sz val="11"/>
        <color theme="1"/>
        <rFont val="Calibri"/>
        <family val="2"/>
        <scheme val="minor"/>
      </rPr>
      <t>three failures</t>
    </r>
    <r>
      <rPr>
        <sz val="11"/>
        <color theme="1"/>
        <rFont val="Calibri"/>
        <family val="2"/>
        <scheme val="minor"/>
      </rPr>
      <t xml:space="preserve">, unless the delay is deemed justified by the FM Team.
If the Simple and Complex Projects are not completed </t>
    </r>
    <r>
      <rPr>
        <b/>
        <sz val="11"/>
        <color theme="1"/>
        <rFont val="Calibri"/>
        <family val="2"/>
        <scheme val="minor"/>
      </rPr>
      <t>within more than 12 months</t>
    </r>
    <r>
      <rPr>
        <sz val="11"/>
        <color theme="1"/>
        <rFont val="Calibri"/>
        <family val="2"/>
        <scheme val="minor"/>
      </rPr>
      <t xml:space="preserve"> of the agreed date, it will be counted as </t>
    </r>
    <r>
      <rPr>
        <b/>
        <sz val="11"/>
        <color theme="1"/>
        <rFont val="Calibri"/>
        <family val="2"/>
        <scheme val="minor"/>
      </rPr>
      <t>four failures</t>
    </r>
    <r>
      <rPr>
        <sz val="11"/>
        <color theme="1"/>
        <rFont val="Calibri"/>
        <family val="2"/>
        <scheme val="minor"/>
      </rPr>
      <t>, unless the delay is deemed justified by the FM Team.</t>
    </r>
  </si>
  <si>
    <t>If the Service Provider identifies and delivers incentives which add value to the ESM, the Service Provider is enabled to present these in the regular reporting meetings to the ESM. The incentives may include:
- technology improvements, 
- innovation, 
- process enhancements, 
- cost reductions, 
- energy programmes, 
- increase in efficiency of work.
The incentives must be directly connected to the scope of the Contract. They may, for instance, result in savings generated by lower energy consumption, improved speed of operations, or optimized life cycle cost and/or reduced effort for preventive or corrective maintenance for building technical equipment and/or structure.
For the sake of clarity, the incentives do not include any initiatives that result in desired outcomes (as described above) at the expense of reduction in quality, or as a result of volumes-driven changes. ESM-borne incentives are also not considered.
The ESM will have the right, at its sole discretion, to determine whether a suggested incentive will be counted. If the Service Provider has presented an appropriate incentive in a given month, the bonus for this KPI will apply. The ESM will have the right, at its sole discretion, to determine the applicability of a suggested incentive. The evaluation of the incentives is independent from the decision regarding implementation. If the Service Provider has presented an appropriate incentive in a given month, this will not have a negative impact on the overall KPI evaluation and the Tolerance for this KPI will apply.</t>
  </si>
  <si>
    <t>The ESM is entitled, at its sole discretion, to conduct ad-hoc spot checks of the Services performed by the Service Provider. These spot checks may be conducted at any time and without prior notice. The ESM will assess whether the performed Services comply with the ESM high-quality service requirements and result in acceptable work quality.
The term "acceptable work quality" is defined in a way that the result of the performed work is functional, neat and no improvisations have been used (unless as a temporary solution). The information provided about the work performed must be clear and complete, including at least information about costs, impact, consequences, and the advantages and disadvantages of the proposed solution. All aspects of the request must be included. The acceptable work quality will be defined and aligned between the service provider and the ESM during the first three months of the Contract.
Should the assessment of the performed Services during the spot check reveal that the work result does not correspond to the acceptable work quality, it will be counted as a failure.
Should a customer raise a complaint about a delivered work result and this complaint be deemed justified by the FM Team, it will be counted as a failure.</t>
  </si>
  <si>
    <t>The ESM is entitled, at its sole discretion, to conduct ad-hoc spot checks of the Services performed by the Service Provider. These spot checks may be conducted at any time and without prior notice. The ESM will assess whether the performed Services comply with the ESM high-quality service requirements and result in acceptable work quality.
The term "acceptable work quality" is defined in a way that the result of the performed work is functional, neat and no improvisations have been used (unless as a temporary solution). The information provided about the work performed must be clear and complete, including at least information about costs, impact, consequences, and the advantages and disadvantages of the proposed solution. All aspects of the request must be included. The acceptable work quality will be defined and aligned between the service provider and the ESM during the first three months of the Contract.
Should the assessment of the performed Services during the spot check reveal that the work result does not correspond to the acceptable work quality, it will be counted as a failure.
Should a customer raise a complaint about a delivered work result and this complaint be deemed justified by the FM team, it will be counted as a failure.</t>
  </si>
  <si>
    <t>The Service Provider will carry out regular and ad hoc inspections of the Building as described in Section 2.1.5 Technical Maintenance Services, a) Building Maintenance Services (Preventive maintenance) of the Terms of Reference. The findings and evaluations of the checks performed will be documented in a template provided by the ESM. The Service Provider will upload the completed template of the checks performed during the week to the designated SharePoint folder by Monday 11am of the following week.
If the Service Provider fails to upload the completed template on time, it will be counted as a failure.
If the Service Provider does not complete all relevant information in the template (as deemed justified by the FM team), it will be counted as a failure.</t>
  </si>
  <si>
    <t>The service provider will carry out regular and ad hoc inspections of the building as described in Section 2.1.4 "Maintenance and Inspections Planning and Execution" of the Terms of Reference. The findings and evaluations of the checks performed will be documented in a template provided by the ESM. The service provider will upload the completed template of the checks performed during the week to the designated SharePoint folder by Monday 11am of the following week.
If the Service Provider fails to upload the completed template on time, it will be counted as a failure.
If the Service Provider does not complete all relevant information in the template (as deemed justified by the FM team), it will be counted as a failure.</t>
  </si>
  <si>
    <t>The ESM is entitled, at its sole discretion, to conduct ad-hoc spot checks of the Services performed by the Service Provider. These spot checks may be conducted at any time and without prior notice. The ESM will assess whether the performed Services comply with the ESM high-quality service requirements and result in acceptable work quality.
The term "acceptable work quality" is defined in a way that the result of the performed work is functional, neat and no improvisations have been used (unless as a temporary solution). The information provided about the work performed must be clear and complete, including at least information about costs, impact, consequences, and the advantages and disadvantages of the proposed solution. All aspects of the request must be included. The acceptable work quality will be defined and aligned between the Service Provider and the ESM during the first three months of the Contract.
Should the assessment of the performed Services during the spot check reveal that the work result does not correspond to the acceptable work quality, it will be counted as a failure.
Should a customer raise a complaint about a delivered work result and this complaint be deemed justified by the FM team, it will be counted as a failure.</t>
  </si>
  <si>
    <t>In the above scenario:
(1) No Bonus Amount applies, as although the Service Provider met the Bonus Performance Threshold for the KPI no.1, no.2, no.4 and no.6 the Bonus Amount may be awarded only if during the monthly evaluation period the KPI no.3 does not meet the Malus Performance Threshold and the total evaluation result is positive.
(2) No Malus Amount applies, as although the Service Provider met the Malus Performance Threshold for the KPI no.3 (2 failures), the Malus Amount may be awarded only if during the monthly evaluation period the total evaluation result is negative. 
Accordingly, the Tolerance Performance Threshold applies.
(3) The KPIs no.7 and no.8 are evaluated as required and do not apply in the month of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</si>
</sst>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quot;_-;\-* #,##0.00\ &quot;€&quot;_-;_-* &quot;-&quot;??\ &quot;€&quot;_-;_-@_-"/>
    <numFmt numFmtId="165" formatCode="0.0%"/>
    <numFmt numFmtId="166" formatCode="&quot;€&quot;#,##0.00"/>
    <numFmt numFmtId="167" formatCode="&quot;&gt;&quot;0\ &quot;Failures&quot;"/>
    <numFmt numFmtId="168" formatCode="#,##0\ &quot;Failures&quot;"/>
    <numFmt numFmtId="169" formatCode="\+\ 0%;\-\ 0%;&quot;+/-&quot;\ 0%"/>
    <numFmt numFmtId="170" formatCode="#,##0.00\ &quot;€&quot;"/>
  </numFmts>
  <fonts count="31" x14ac:knownFonts="1">
    <font>
      <sz val="11"/>
      <color theme="1"/>
      <name val="Calibri"/>
      <family val="2"/>
      <scheme val="minor"/>
    </font>
    <font>
      <b/>
      <sz val="11"/>
      <color theme="1"/>
      <name val="Calibri"/>
      <family val="2"/>
      <scheme val="minor"/>
    </font>
    <font>
      <sz val="10"/>
      <name val="Arial"/>
      <family val="2"/>
    </font>
    <font>
      <sz val="10"/>
      <name val="Arial"/>
      <family val="2"/>
    </font>
    <font>
      <b/>
      <sz val="22"/>
      <name val="Calibri"/>
      <family val="2"/>
      <scheme val="minor"/>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sz val="11"/>
      <name val="Calibri"/>
      <family val="2"/>
      <scheme val="minor"/>
    </font>
    <font>
      <b/>
      <sz val="9"/>
      <name val="Calibri"/>
      <family val="2"/>
      <scheme val="minor"/>
    </font>
    <font>
      <sz val="10"/>
      <name val="Arial"/>
      <family val="2"/>
    </font>
    <font>
      <b/>
      <sz val="30"/>
      <name val="Calibri"/>
      <family val="2"/>
      <scheme val="minor"/>
    </font>
    <font>
      <b/>
      <sz val="18"/>
      <name val="Calibri"/>
      <family val="2"/>
      <scheme val="minor"/>
    </font>
    <font>
      <sz val="18"/>
      <name val="Calibri"/>
      <family val="2"/>
      <scheme val="minor"/>
    </font>
    <font>
      <sz val="22"/>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sz val="8"/>
      <color theme="1"/>
      <name val="Calibri"/>
      <family val="2"/>
      <scheme val="minor"/>
    </font>
    <font>
      <sz val="8"/>
      <name val="Calibri"/>
      <family val="2"/>
      <scheme val="minor"/>
    </font>
    <font>
      <sz val="9"/>
      <color rgb="FFFF0000"/>
      <name val="Calibri"/>
      <family val="2"/>
      <scheme val="minor"/>
    </font>
    <font>
      <sz val="10"/>
      <color rgb="FFFF0000"/>
      <name val="Calibri"/>
      <family val="2"/>
      <scheme val="minor"/>
    </font>
    <font>
      <b/>
      <u/>
      <sz val="11"/>
      <color theme="1"/>
      <name val="Calibri"/>
      <family val="2"/>
      <scheme val="minor"/>
    </font>
    <font>
      <sz val="11"/>
      <color rgb="FFFFFFFF"/>
      <name val="Calibri"/>
      <family val="2"/>
      <scheme val="minor"/>
    </font>
    <font>
      <b/>
      <sz val="11"/>
      <color theme="1"/>
      <name val="Calibri"/>
      <family val="2"/>
    </font>
    <font>
      <sz val="10"/>
      <name val="Calibri"/>
      <family val="2"/>
    </font>
    <font>
      <sz val="10"/>
      <color theme="4"/>
      <name val="Calibri"/>
      <family val="2"/>
    </font>
    <font>
      <sz val="10"/>
      <color theme="6"/>
      <name val="Calibri"/>
      <family val="2"/>
    </font>
    <font>
      <sz val="10"/>
      <color theme="5"/>
      <name val="Calibri"/>
      <family val="2"/>
    </font>
  </fonts>
  <fills count="1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5"/>
        <bgColor indexed="64"/>
      </patternFill>
    </fill>
    <fill>
      <patternFill patternType="solid">
        <fgColor them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7" tint="0.79998168889431442"/>
        <bgColor indexed="64"/>
      </patternFill>
    </fill>
    <fill>
      <patternFill patternType="solid">
        <fgColor rgb="FF4F81BD"/>
        <bgColor rgb="FF000000"/>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s>
  <cellStyleXfs count="12">
    <xf numFmtId="0" fontId="0" fillId="0" borderId="0"/>
    <xf numFmtId="0" fontId="2" fillId="0" borderId="0"/>
    <xf numFmtId="0" fontId="3" fillId="0" borderId="0"/>
    <xf numFmtId="9" fontId="3" fillId="0" borderId="0" applyFont="0" applyFill="0" applyBorder="0" applyAlignment="0" applyProtection="0"/>
    <xf numFmtId="0" fontId="12" fillId="0" borderId="0"/>
    <xf numFmtId="0" fontId="2" fillId="0" borderId="0"/>
    <xf numFmtId="9" fontId="2" fillId="0" borderId="0" applyFont="0" applyFill="0" applyBorder="0" applyAlignment="0" applyProtection="0"/>
    <xf numFmtId="0" fontId="2" fillId="0" borderId="0"/>
    <xf numFmtId="164" fontId="17"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0" fontId="2" fillId="0" borderId="0"/>
  </cellStyleXfs>
  <cellXfs count="143">
    <xf numFmtId="0" fontId="0" fillId="0" borderId="0" xfId="0"/>
    <xf numFmtId="0" fontId="6" fillId="0" borderId="0" xfId="4" applyFont="1"/>
    <xf numFmtId="0" fontId="14" fillId="0" borderId="0" xfId="4" applyFont="1" applyAlignment="1">
      <alignment horizontal="justify"/>
    </xf>
    <xf numFmtId="0" fontId="15" fillId="0" borderId="0" xfId="4" applyFont="1"/>
    <xf numFmtId="0" fontId="14" fillId="0" borderId="0" xfId="4" applyFont="1" applyAlignment="1">
      <alignment horizontal="center"/>
    </xf>
    <xf numFmtId="0" fontId="16" fillId="0" borderId="0" xfId="4" applyFont="1"/>
    <xf numFmtId="0" fontId="4" fillId="0" borderId="0" xfId="4" applyFont="1" applyAlignment="1">
      <alignment horizontal="center"/>
    </xf>
    <xf numFmtId="0" fontId="6" fillId="0" borderId="7" xfId="5" applyFont="1" applyBorder="1"/>
    <xf numFmtId="0" fontId="6" fillId="0" borderId="0" xfId="5" applyFont="1"/>
    <xf numFmtId="0" fontId="5" fillId="0" borderId="0" xfId="5" applyFont="1"/>
    <xf numFmtId="0" fontId="6" fillId="0" borderId="0" xfId="5" applyFont="1" applyAlignment="1">
      <alignment horizontal="center"/>
    </xf>
    <xf numFmtId="0" fontId="17" fillId="0" borderId="0" xfId="5" applyFont="1" applyAlignment="1">
      <alignment vertical="center" wrapText="1"/>
    </xf>
    <xf numFmtId="0" fontId="18" fillId="4" borderId="1" xfId="5" applyFont="1" applyFill="1" applyBorder="1" applyAlignment="1">
      <alignment horizontal="center" vertical="center"/>
    </xf>
    <xf numFmtId="0" fontId="17" fillId="0" borderId="0" xfId="5" applyFont="1"/>
    <xf numFmtId="0" fontId="17" fillId="0" borderId="0" xfId="5" applyFont="1" applyAlignment="1">
      <alignment vertical="center"/>
    </xf>
    <xf numFmtId="0" fontId="17" fillId="0" borderId="0" xfId="5" applyFont="1" applyAlignment="1">
      <alignment horizontal="center" vertical="center"/>
    </xf>
    <xf numFmtId="9" fontId="9" fillId="0" borderId="0" xfId="5" applyNumberFormat="1" applyFont="1" applyAlignment="1">
      <alignment horizontal="center" vertical="center"/>
    </xf>
    <xf numFmtId="0" fontId="8" fillId="13" borderId="1" xfId="5" applyFont="1" applyFill="1" applyBorder="1" applyAlignment="1">
      <alignment horizontal="center" vertical="center"/>
    </xf>
    <xf numFmtId="165" fontId="10" fillId="2" borderId="1" xfId="5" applyNumberFormat="1" applyFont="1" applyFill="1" applyBorder="1" applyAlignment="1">
      <alignment vertical="center"/>
    </xf>
    <xf numFmtId="166" fontId="10" fillId="2" borderId="1" xfId="5" applyNumberFormat="1" applyFont="1" applyFill="1" applyBorder="1" applyAlignment="1">
      <alignment vertical="center"/>
    </xf>
    <xf numFmtId="0" fontId="20" fillId="14" borderId="1" xfId="5" applyFont="1" applyFill="1" applyBorder="1" applyAlignment="1">
      <alignment horizontal="center" vertical="center" wrapText="1"/>
    </xf>
    <xf numFmtId="0" fontId="21" fillId="0" borderId="1" xfId="5" applyFont="1" applyBorder="1" applyAlignment="1">
      <alignment horizontal="center" vertical="center" wrapText="1"/>
    </xf>
    <xf numFmtId="0" fontId="1" fillId="5" borderId="2" xfId="5" applyFont="1" applyFill="1" applyBorder="1" applyAlignment="1">
      <alignment horizontal="center" vertical="center"/>
    </xf>
    <xf numFmtId="0" fontId="6" fillId="0" borderId="0" xfId="5" applyFont="1" applyAlignment="1">
      <alignment horizontal="center" vertical="center"/>
    </xf>
    <xf numFmtId="0" fontId="8" fillId="7" borderId="1" xfId="5" applyFont="1" applyFill="1" applyBorder="1" applyAlignment="1">
      <alignment horizontal="center" vertical="center"/>
    </xf>
    <xf numFmtId="0" fontId="8" fillId="7" borderId="1" xfId="5" applyFont="1" applyFill="1" applyBorder="1" applyAlignment="1">
      <alignment horizontal="center" vertical="center" wrapText="1"/>
    </xf>
    <xf numFmtId="0" fontId="10" fillId="0" borderId="1" xfId="5" applyFont="1" applyBorder="1" applyAlignment="1">
      <alignment horizontal="center" vertical="center" wrapText="1"/>
    </xf>
    <xf numFmtId="0" fontId="10" fillId="15" borderId="1" xfId="5" applyFont="1" applyFill="1" applyBorder="1" applyAlignment="1">
      <alignment horizontal="center" vertical="center" wrapText="1"/>
    </xf>
    <xf numFmtId="0" fontId="10" fillId="14" borderId="1" xfId="5" applyFont="1" applyFill="1" applyBorder="1" applyAlignment="1">
      <alignment horizontal="center" vertical="center" wrapText="1"/>
    </xf>
    <xf numFmtId="0" fontId="21" fillId="15" borderId="1" xfId="5" applyFont="1" applyFill="1" applyBorder="1" applyAlignment="1">
      <alignment horizontal="center" vertical="center" wrapText="1"/>
    </xf>
    <xf numFmtId="0" fontId="1" fillId="0" borderId="1" xfId="5" applyFont="1" applyBorder="1" applyAlignment="1">
      <alignment horizontal="center" vertical="center" wrapText="1"/>
    </xf>
    <xf numFmtId="0" fontId="0" fillId="0" borderId="1" xfId="5" applyFont="1" applyBorder="1" applyAlignment="1">
      <alignment horizontal="center" vertical="center"/>
    </xf>
    <xf numFmtId="0" fontId="17" fillId="0" borderId="0" xfId="5" applyFont="1" applyAlignment="1">
      <alignment horizontal="center" vertical="center" wrapText="1"/>
    </xf>
    <xf numFmtId="9" fontId="19" fillId="0" borderId="1" xfId="5" applyNumberFormat="1" applyFont="1" applyBorder="1" applyAlignment="1">
      <alignment horizontal="center" vertical="center" wrapText="1"/>
    </xf>
    <xf numFmtId="0" fontId="0" fillId="0" borderId="1" xfId="5" applyFont="1" applyBorder="1" applyAlignment="1">
      <alignment horizontal="center" vertical="center" wrapText="1"/>
    </xf>
    <xf numFmtId="0" fontId="17" fillId="15" borderId="0" xfId="5" applyFont="1" applyFill="1" applyAlignment="1">
      <alignment vertical="center" wrapText="1"/>
    </xf>
    <xf numFmtId="0" fontId="8" fillId="13" borderId="1" xfId="5" applyFont="1" applyFill="1" applyBorder="1" applyAlignment="1">
      <alignment horizontal="center" vertical="center" wrapText="1"/>
    </xf>
    <xf numFmtId="0" fontId="6" fillId="15" borderId="11" xfId="5" applyFont="1" applyFill="1" applyBorder="1" applyAlignment="1">
      <alignment wrapText="1"/>
    </xf>
    <xf numFmtId="0" fontId="6" fillId="15" borderId="0" xfId="5" applyFont="1" applyFill="1" applyAlignment="1">
      <alignment vertical="top" wrapText="1"/>
    </xf>
    <xf numFmtId="0" fontId="17" fillId="0" borderId="1" xfId="5" applyFont="1" applyBorder="1" applyAlignment="1">
      <alignment horizontal="center" vertical="center"/>
    </xf>
    <xf numFmtId="0" fontId="17" fillId="14" borderId="1" xfId="5" applyFont="1" applyFill="1" applyBorder="1" applyAlignment="1">
      <alignment horizontal="center" vertical="center" wrapText="1"/>
    </xf>
    <xf numFmtId="167" fontId="22" fillId="0" borderId="1" xfId="5" applyNumberFormat="1" applyFont="1" applyBorder="1" applyAlignment="1">
      <alignment horizontal="center" vertical="center" wrapText="1"/>
    </xf>
    <xf numFmtId="0" fontId="23" fillId="0" borderId="0" xfId="5" applyFont="1"/>
    <xf numFmtId="0" fontId="17" fillId="7" borderId="1" xfId="5" applyFont="1" applyFill="1" applyBorder="1" applyAlignment="1">
      <alignment horizontal="center" vertical="center" wrapText="1"/>
    </xf>
    <xf numFmtId="0" fontId="10" fillId="7" borderId="1" xfId="5" applyFont="1" applyFill="1" applyBorder="1" applyAlignment="1">
      <alignment horizontal="center" vertical="center" wrapText="1"/>
    </xf>
    <xf numFmtId="0" fontId="17" fillId="0" borderId="1" xfId="5" applyFont="1" applyBorder="1" applyAlignment="1">
      <alignment vertical="center"/>
    </xf>
    <xf numFmtId="168" fontId="9" fillId="15" borderId="1" xfId="5" applyNumberFormat="1" applyFont="1" applyFill="1" applyBorder="1" applyAlignment="1">
      <alignment horizontal="center" vertical="center" wrapText="1"/>
    </xf>
    <xf numFmtId="169" fontId="17" fillId="8" borderId="1" xfId="5" quotePrefix="1" applyNumberFormat="1" applyFont="1" applyFill="1" applyBorder="1" applyAlignment="1">
      <alignment horizontal="center" vertical="center"/>
    </xf>
    <xf numFmtId="169" fontId="17" fillId="9" borderId="1" xfId="5" quotePrefix="1" applyNumberFormat="1" applyFont="1" applyFill="1" applyBorder="1" applyAlignment="1">
      <alignment horizontal="center" vertical="center"/>
    </xf>
    <xf numFmtId="169" fontId="17" fillId="10" borderId="1" xfId="5" quotePrefix="1" applyNumberFormat="1" applyFont="1" applyFill="1" applyBorder="1" applyAlignment="1">
      <alignment horizontal="center" vertical="center"/>
    </xf>
    <xf numFmtId="169" fontId="17" fillId="11" borderId="1" xfId="5" quotePrefix="1" applyNumberFormat="1" applyFont="1" applyFill="1" applyBorder="1" applyAlignment="1">
      <alignment horizontal="center" vertical="center"/>
    </xf>
    <xf numFmtId="169" fontId="17" fillId="12" borderId="1" xfId="5" quotePrefix="1" applyNumberFormat="1" applyFont="1" applyFill="1" applyBorder="1" applyAlignment="1">
      <alignment horizontal="center" vertical="center"/>
    </xf>
    <xf numFmtId="169" fontId="17" fillId="6" borderId="1" xfId="5" quotePrefix="1" applyNumberFormat="1" applyFont="1" applyFill="1" applyBorder="1" applyAlignment="1">
      <alignment horizontal="center" vertical="center"/>
    </xf>
    <xf numFmtId="169" fontId="17" fillId="0" borderId="1" xfId="5" applyNumberFormat="1" applyFont="1" applyBorder="1" applyAlignment="1">
      <alignment horizontal="center" vertical="center"/>
    </xf>
    <xf numFmtId="0" fontId="6" fillId="0" borderId="0" xfId="5" applyFont="1" applyAlignment="1">
      <alignment horizontal="right"/>
    </xf>
    <xf numFmtId="0" fontId="17" fillId="0" borderId="1" xfId="5" applyFont="1" applyBorder="1" applyAlignment="1">
      <alignment horizontal="center" vertical="center" wrapText="1"/>
    </xf>
    <xf numFmtId="168" fontId="19" fillId="15" borderId="1" xfId="5" applyNumberFormat="1" applyFont="1" applyFill="1" applyBorder="1" applyAlignment="1">
      <alignment horizontal="center" vertical="center" wrapText="1"/>
    </xf>
    <xf numFmtId="0" fontId="17" fillId="0" borderId="1" xfId="5" applyFont="1" applyBorder="1" applyAlignment="1">
      <alignment horizontal="left" vertical="center" wrapText="1"/>
    </xf>
    <xf numFmtId="168" fontId="19" fillId="2" borderId="1" xfId="5" applyNumberFormat="1" applyFont="1" applyFill="1" applyBorder="1" applyAlignment="1">
      <alignment horizontal="center" vertical="center" wrapText="1"/>
    </xf>
    <xf numFmtId="0" fontId="19" fillId="15" borderId="1" xfId="5" applyFont="1" applyFill="1" applyBorder="1" applyAlignment="1">
      <alignment horizontal="center" vertical="center" wrapText="1"/>
    </xf>
    <xf numFmtId="0" fontId="1" fillId="7" borderId="1" xfId="5" applyFont="1" applyFill="1" applyBorder="1" applyAlignment="1">
      <alignment horizontal="center" vertical="center" wrapText="1"/>
    </xf>
    <xf numFmtId="9" fontId="19" fillId="0" borderId="1" xfId="5" quotePrefix="1" applyNumberFormat="1" applyFont="1" applyBorder="1" applyAlignment="1">
      <alignment horizontal="center" vertical="center" wrapText="1"/>
    </xf>
    <xf numFmtId="9" fontId="19" fillId="0" borderId="2" xfId="5" applyNumberFormat="1" applyFont="1" applyBorder="1" applyAlignment="1">
      <alignment horizontal="center" vertical="center" wrapText="1"/>
    </xf>
    <xf numFmtId="9" fontId="19" fillId="0" borderId="4" xfId="5" quotePrefix="1" applyNumberFormat="1" applyFont="1" applyBorder="1" applyAlignment="1">
      <alignment horizontal="center" vertical="center" wrapText="1"/>
    </xf>
    <xf numFmtId="9" fontId="19" fillId="0" borderId="9" xfId="5" applyNumberFormat="1" applyFont="1" applyBorder="1" applyAlignment="1">
      <alignment horizontal="center" vertical="center" wrapText="1"/>
    </xf>
    <xf numFmtId="9" fontId="19" fillId="16" borderId="12" xfId="5" applyNumberFormat="1" applyFont="1" applyFill="1" applyBorder="1" applyAlignment="1">
      <alignment horizontal="center" vertical="center" wrapText="1"/>
    </xf>
    <xf numFmtId="0" fontId="25" fillId="17" borderId="1" xfId="0" applyFont="1" applyFill="1" applyBorder="1" applyAlignment="1">
      <alignment horizontal="center" vertical="center" wrapText="1"/>
    </xf>
    <xf numFmtId="165" fontId="1" fillId="0" borderId="1" xfId="9" applyNumberFormat="1" applyFont="1" applyBorder="1" applyAlignment="1">
      <alignment horizontal="center" vertical="center"/>
    </xf>
    <xf numFmtId="168" fontId="9" fillId="2" borderId="1" xfId="5" applyNumberFormat="1" applyFont="1" applyFill="1" applyBorder="1" applyAlignment="1">
      <alignment horizontal="center" vertical="center" wrapText="1"/>
    </xf>
    <xf numFmtId="168" fontId="19" fillId="16" borderId="1" xfId="5" applyNumberFormat="1" applyFont="1" applyFill="1" applyBorder="1" applyAlignment="1">
      <alignment horizontal="center" vertical="center"/>
    </xf>
    <xf numFmtId="168" fontId="19" fillId="16" borderId="1" xfId="5" applyNumberFormat="1" applyFont="1" applyFill="1" applyBorder="1" applyAlignment="1">
      <alignment horizontal="center" vertical="center" wrapText="1"/>
    </xf>
    <xf numFmtId="165" fontId="6" fillId="0" borderId="0" xfId="5" applyNumberFormat="1" applyFont="1"/>
    <xf numFmtId="170" fontId="1" fillId="0" borderId="1" xfId="9" applyNumberFormat="1" applyFont="1" applyBorder="1" applyAlignment="1">
      <alignment horizontal="center" vertical="center"/>
    </xf>
    <xf numFmtId="0" fontId="6" fillId="0" borderId="0" xfId="5" applyFont="1" applyAlignment="1">
      <alignment horizontal="left" vertical="center"/>
    </xf>
    <xf numFmtId="0" fontId="6" fillId="15" borderId="14" xfId="5" applyFont="1" applyFill="1" applyBorder="1"/>
    <xf numFmtId="0" fontId="6" fillId="15" borderId="0" xfId="5" applyFont="1" applyFill="1"/>
    <xf numFmtId="0" fontId="5" fillId="15" borderId="0" xfId="5" applyFont="1" applyFill="1"/>
    <xf numFmtId="0" fontId="6" fillId="15" borderId="0" xfId="5" applyFont="1" applyFill="1" applyAlignment="1">
      <alignment horizontal="center"/>
    </xf>
    <xf numFmtId="0" fontId="6" fillId="15" borderId="0" xfId="5" applyFont="1" applyFill="1" applyAlignment="1">
      <alignment horizontal="left"/>
    </xf>
    <xf numFmtId="0" fontId="6" fillId="15" borderId="0" xfId="5" applyFont="1" applyFill="1" applyAlignment="1">
      <alignment horizontal="right"/>
    </xf>
    <xf numFmtId="0" fontId="7" fillId="15" borderId="0" xfId="5" applyFont="1" applyFill="1" applyAlignment="1">
      <alignment horizontal="left"/>
    </xf>
    <xf numFmtId="0" fontId="7" fillId="15" borderId="0" xfId="5" applyFont="1" applyFill="1"/>
    <xf numFmtId="0" fontId="17" fillId="15" borderId="0" xfId="5" applyFont="1" applyFill="1" applyAlignment="1">
      <alignment horizontal="center"/>
    </xf>
    <xf numFmtId="0" fontId="7" fillId="2" borderId="1" xfId="5" applyFont="1" applyFill="1" applyBorder="1" applyAlignment="1">
      <alignment horizontal="center" vertical="center"/>
    </xf>
    <xf numFmtId="170" fontId="6" fillId="15" borderId="0" xfId="5" applyNumberFormat="1" applyFont="1" applyFill="1"/>
    <xf numFmtId="0" fontId="18" fillId="6" borderId="1" xfId="5" applyFont="1" applyFill="1" applyBorder="1" applyAlignment="1">
      <alignment horizontal="center" vertical="center"/>
    </xf>
    <xf numFmtId="0" fontId="6" fillId="15" borderId="5" xfId="5" applyFont="1" applyFill="1" applyBorder="1"/>
    <xf numFmtId="0" fontId="9" fillId="15" borderId="0" xfId="5" applyFont="1" applyFill="1"/>
    <xf numFmtId="0" fontId="11" fillId="15" borderId="0" xfId="5" applyFont="1" applyFill="1" applyAlignment="1">
      <alignment horizontal="right"/>
    </xf>
    <xf numFmtId="0" fontId="11" fillId="15" borderId="0" xfId="5" applyFont="1" applyFill="1" applyAlignment="1">
      <alignment horizontal="left"/>
    </xf>
    <xf numFmtId="0" fontId="2" fillId="15" borderId="0" xfId="5" applyFill="1"/>
    <xf numFmtId="0" fontId="4" fillId="15" borderId="6" xfId="5" applyFont="1" applyFill="1" applyBorder="1" applyAlignment="1">
      <alignment vertical="center" wrapText="1"/>
    </xf>
    <xf numFmtId="0" fontId="21" fillId="14" borderId="1" xfId="5" applyFont="1" applyFill="1" applyBorder="1" applyAlignment="1">
      <alignment horizontal="center" vertical="center" wrapText="1"/>
    </xf>
    <xf numFmtId="0" fontId="20" fillId="0" borderId="1" xfId="5" applyFont="1" applyBorder="1" applyAlignment="1">
      <alignment horizontal="center" vertical="center" wrapText="1"/>
    </xf>
    <xf numFmtId="169" fontId="6" fillId="0" borderId="0" xfId="5" applyNumberFormat="1" applyFont="1"/>
    <xf numFmtId="0" fontId="2" fillId="0" borderId="0" xfId="11"/>
    <xf numFmtId="0" fontId="26" fillId="2" borderId="1" xfId="11" applyFont="1" applyFill="1" applyBorder="1" applyAlignment="1">
      <alignment vertical="center"/>
    </xf>
    <xf numFmtId="0" fontId="26" fillId="2" borderId="1" xfId="11" applyFont="1" applyFill="1" applyBorder="1" applyAlignment="1">
      <alignment horizontal="center" vertical="center"/>
    </xf>
    <xf numFmtId="0" fontId="27" fillId="2" borderId="1" xfId="11" applyFont="1" applyFill="1" applyBorder="1" applyAlignment="1">
      <alignment vertical="center"/>
    </xf>
    <xf numFmtId="0" fontId="27" fillId="0" borderId="1" xfId="11" quotePrefix="1" applyFont="1" applyBorder="1" applyAlignment="1">
      <alignment vertical="top" wrapText="1"/>
    </xf>
    <xf numFmtId="0" fontId="27" fillId="0" borderId="1" xfId="11" applyFont="1" applyBorder="1" applyAlignment="1">
      <alignment horizontal="left" vertical="top" wrapText="1"/>
    </xf>
    <xf numFmtId="0" fontId="13" fillId="0" borderId="5" xfId="4" applyFont="1" applyBorder="1" applyAlignment="1">
      <alignment horizontal="center"/>
    </xf>
    <xf numFmtId="0" fontId="4" fillId="15" borderId="6" xfId="5" applyFont="1" applyFill="1" applyBorder="1" applyAlignment="1">
      <alignment horizontal="left" vertical="center" wrapText="1"/>
    </xf>
    <xf numFmtId="0" fontId="4" fillId="15" borderId="7" xfId="5" applyFont="1" applyFill="1" applyBorder="1" applyAlignment="1">
      <alignment horizontal="left" vertical="center" wrapText="1"/>
    </xf>
    <xf numFmtId="0" fontId="4" fillId="15" borderId="8" xfId="5" applyFont="1" applyFill="1" applyBorder="1" applyAlignment="1">
      <alignment horizontal="left" vertical="center" wrapText="1"/>
    </xf>
    <xf numFmtId="0" fontId="6" fillId="15" borderId="13" xfId="5" applyFont="1" applyFill="1" applyBorder="1" applyAlignment="1">
      <alignment horizontal="center"/>
    </xf>
    <xf numFmtId="0" fontId="6" fillId="15" borderId="14" xfId="5" applyFont="1" applyFill="1" applyBorder="1" applyAlignment="1">
      <alignment horizontal="center"/>
    </xf>
    <xf numFmtId="0" fontId="4" fillId="3" borderId="6" xfId="5" applyFont="1" applyFill="1" applyBorder="1" applyAlignment="1">
      <alignment horizontal="left" vertical="center" wrapText="1"/>
    </xf>
    <xf numFmtId="0" fontId="4" fillId="3" borderId="7" xfId="5" applyFont="1" applyFill="1" applyBorder="1" applyAlignment="1">
      <alignment horizontal="left" vertical="center" wrapText="1"/>
    </xf>
    <xf numFmtId="0" fontId="4" fillId="3" borderId="7" xfId="5" applyFont="1" applyFill="1" applyBorder="1" applyAlignment="1">
      <alignment horizontal="center" vertical="center" wrapText="1"/>
    </xf>
    <xf numFmtId="164" fontId="10" fillId="16" borderId="2" xfId="8" applyFont="1" applyFill="1" applyBorder="1" applyAlignment="1">
      <alignment horizontal="center" vertical="center"/>
    </xf>
    <xf numFmtId="164" fontId="10" fillId="16" borderId="4" xfId="8" applyFont="1" applyFill="1" applyBorder="1" applyAlignment="1">
      <alignment horizontal="center" vertical="center"/>
    </xf>
    <xf numFmtId="0" fontId="7" fillId="0" borderId="9" xfId="5" applyFont="1" applyBorder="1" applyAlignment="1">
      <alignment horizontal="center" vertical="center"/>
    </xf>
    <xf numFmtId="0" fontId="7" fillId="0" borderId="10" xfId="5" applyFont="1" applyBorder="1" applyAlignment="1">
      <alignment horizontal="center" vertical="center"/>
    </xf>
    <xf numFmtId="0" fontId="7" fillId="0" borderId="2" xfId="5" applyFont="1" applyBorder="1" applyAlignment="1">
      <alignment horizontal="center" vertical="center"/>
    </xf>
    <xf numFmtId="0" fontId="7" fillId="0" borderId="4" xfId="5" applyFont="1" applyBorder="1" applyAlignment="1">
      <alignment horizontal="center" vertical="center"/>
    </xf>
    <xf numFmtId="0" fontId="6" fillId="0" borderId="7" xfId="5" applyFont="1" applyBorder="1" applyAlignment="1">
      <alignment horizontal="center"/>
    </xf>
    <xf numFmtId="0" fontId="7" fillId="0" borderId="6" xfId="5" applyFont="1" applyBorder="1" applyAlignment="1">
      <alignment horizontal="center"/>
    </xf>
    <xf numFmtId="0" fontId="7" fillId="0" borderId="7" xfId="5" applyFont="1" applyBorder="1" applyAlignment="1">
      <alignment horizontal="center"/>
    </xf>
    <xf numFmtId="0" fontId="7" fillId="0" borderId="8" xfId="5" applyFont="1" applyBorder="1" applyAlignment="1">
      <alignment horizontal="center"/>
    </xf>
    <xf numFmtId="0" fontId="18" fillId="6" borderId="2" xfId="5" applyFont="1" applyFill="1" applyBorder="1" applyAlignment="1">
      <alignment horizontal="center" vertical="center"/>
    </xf>
    <xf numFmtId="0" fontId="18" fillId="6" borderId="3" xfId="5" applyFont="1" applyFill="1" applyBorder="1" applyAlignment="1">
      <alignment horizontal="center" vertical="center"/>
    </xf>
    <xf numFmtId="0" fontId="18" fillId="6" borderId="4" xfId="5" applyFont="1" applyFill="1" applyBorder="1" applyAlignment="1">
      <alignment horizontal="center" vertical="center"/>
    </xf>
    <xf numFmtId="0" fontId="7" fillId="0" borderId="6" xfId="5" applyFont="1" applyBorder="1" applyAlignment="1">
      <alignment horizontal="center"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1" fillId="7" borderId="2" xfId="5" applyFont="1" applyFill="1" applyBorder="1" applyAlignment="1">
      <alignment horizontal="center" vertical="center" wrapText="1"/>
    </xf>
    <xf numFmtId="0" fontId="1" fillId="7" borderId="3" xfId="5" applyFont="1" applyFill="1" applyBorder="1" applyAlignment="1">
      <alignment horizontal="center" vertical="center" wrapText="1"/>
    </xf>
    <xf numFmtId="0" fontId="1" fillId="7" borderId="4" xfId="5" applyFont="1" applyFill="1" applyBorder="1" applyAlignment="1">
      <alignment horizontal="center" vertical="center" wrapText="1"/>
    </xf>
    <xf numFmtId="0" fontId="8" fillId="15" borderId="2" xfId="5" applyFont="1" applyFill="1" applyBorder="1" applyAlignment="1">
      <alignment horizontal="center"/>
    </xf>
    <xf numFmtId="0" fontId="8" fillId="15" borderId="3" xfId="5" applyFont="1" applyFill="1" applyBorder="1" applyAlignment="1">
      <alignment horizontal="center"/>
    </xf>
    <xf numFmtId="0" fontId="8" fillId="15" borderId="4" xfId="5" applyFont="1" applyFill="1" applyBorder="1" applyAlignment="1">
      <alignment horizontal="center"/>
    </xf>
    <xf numFmtId="0" fontId="10" fillId="15" borderId="2" xfId="5" applyFont="1" applyFill="1" applyBorder="1" applyAlignment="1">
      <alignment horizontal="left" vertical="center" wrapText="1"/>
    </xf>
    <xf numFmtId="0" fontId="10" fillId="15" borderId="4" xfId="5" applyFont="1" applyFill="1" applyBorder="1" applyAlignment="1">
      <alignment horizontal="left" vertical="center" wrapText="1"/>
    </xf>
    <xf numFmtId="0" fontId="26" fillId="18" borderId="15" xfId="11" applyFont="1" applyFill="1" applyBorder="1" applyAlignment="1">
      <alignment horizontal="center" wrapText="1"/>
    </xf>
    <xf numFmtId="0" fontId="26" fillId="18" borderId="5" xfId="11" applyFont="1" applyFill="1" applyBorder="1" applyAlignment="1">
      <alignment horizontal="center" wrapText="1"/>
    </xf>
    <xf numFmtId="0" fontId="26" fillId="18" borderId="2" xfId="11" applyFont="1" applyFill="1" applyBorder="1" applyAlignment="1">
      <alignment horizontal="center" wrapText="1"/>
    </xf>
    <xf numFmtId="0" fontId="26" fillId="18" borderId="3" xfId="11" applyFont="1" applyFill="1" applyBorder="1" applyAlignment="1">
      <alignment horizontal="center" wrapText="1"/>
    </xf>
    <xf numFmtId="0" fontId="26" fillId="18" borderId="4" xfId="11" applyFont="1" applyFill="1" applyBorder="1" applyAlignment="1">
      <alignment horizontal="center" wrapText="1"/>
    </xf>
    <xf numFmtId="0" fontId="6" fillId="0" borderId="2" xfId="11" applyFont="1" applyBorder="1" applyAlignment="1">
      <alignment horizontal="left" vertical="top" wrapText="1"/>
    </xf>
    <xf numFmtId="0" fontId="6" fillId="0" borderId="3" xfId="11" applyFont="1" applyBorder="1" applyAlignment="1">
      <alignment horizontal="left" vertical="top" wrapText="1"/>
    </xf>
    <xf numFmtId="0" fontId="6" fillId="0" borderId="4" xfId="11" applyFont="1" applyBorder="1" applyAlignment="1">
      <alignment horizontal="left" vertical="top" wrapText="1"/>
    </xf>
    <xf numFmtId="0" fontId="0" fillId="0" borderId="1" xfId="5" applyFont="1" applyBorder="1" applyAlignment="1">
      <alignment horizontal="left" vertical="center" wrapText="1"/>
    </xf>
  </cellXfs>
  <cellStyles count="12">
    <cellStyle name="Currency" xfId="8" builtinId="4"/>
    <cellStyle name="Normal" xfId="0" builtinId="0"/>
    <cellStyle name="Normal 2" xfId="1" xr:uid="{00000000-0005-0000-0000-000001000000}"/>
    <cellStyle name="Normal 3" xfId="4" xr:uid="{00000000-0005-0000-0000-000002000000}"/>
    <cellStyle name="Normal 3 2" xfId="7" xr:uid="{00000000-0005-0000-0000-000003000000}"/>
    <cellStyle name="Percent" xfId="9" builtinId="5"/>
    <cellStyle name="Prozent 2" xfId="3" xr:uid="{00000000-0005-0000-0000-000004000000}"/>
    <cellStyle name="Prozent 2 2" xfId="6" xr:uid="{00000000-0005-0000-0000-000005000000}"/>
    <cellStyle name="Standard 2" xfId="2" xr:uid="{00000000-0005-0000-0000-000006000000}"/>
    <cellStyle name="Standard 2 2" xfId="5" xr:uid="{00000000-0005-0000-0000-000007000000}"/>
    <cellStyle name="Standard 3" xfId="11" xr:uid="{1C2704E1-E46D-4ED6-BB7D-D4D61667C4A8}"/>
    <cellStyle name="Währung 2" xfId="10" xr:uid="{C0BB865C-7582-4052-B391-B92EF59AC160}"/>
  </cellStyles>
  <dxfs count="300">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6"/>
      </font>
    </dxf>
    <dxf>
      <font>
        <color theme="4"/>
      </font>
    </dxf>
    <dxf>
      <font>
        <color theme="5"/>
      </font>
    </dxf>
    <dxf>
      <font>
        <color theme="6"/>
      </font>
    </dxf>
    <dxf>
      <font>
        <color theme="4"/>
      </font>
    </dxf>
    <dxf>
      <font>
        <color theme="5"/>
      </font>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14996795556505021"/>
        </patternFill>
      </fill>
    </dxf>
    <dxf>
      <font>
        <color theme="6"/>
      </font>
    </dxf>
    <dxf>
      <font>
        <color theme="4"/>
      </font>
    </dxf>
    <dxf>
      <font>
        <color theme="5"/>
      </font>
    </dxf>
    <dxf>
      <font>
        <color theme="6"/>
      </font>
    </dxf>
    <dxf>
      <font>
        <color theme="5"/>
      </font>
    </dxf>
    <dxf>
      <font>
        <color theme="4"/>
      </font>
    </dxf>
    <dxf>
      <font>
        <color auto="1"/>
      </font>
      <fill>
        <patternFill>
          <bgColor theme="0" tint="-0.34998626667073579"/>
        </patternFill>
      </fill>
    </dxf>
    <dxf>
      <fill>
        <patternFill>
          <bgColor theme="0" tint="-0.14996795556505021"/>
        </patternFill>
      </fill>
    </dxf>
    <dxf>
      <font>
        <color theme="1"/>
      </font>
      <fill>
        <patternFill>
          <bgColor theme="0" tint="-0.14996795556505021"/>
        </patternFill>
      </fill>
    </dxf>
    <dxf>
      <fill>
        <patternFill>
          <bgColor theme="5"/>
        </patternFill>
      </fill>
    </dxf>
    <dxf>
      <fill>
        <patternFill>
          <bgColor theme="6" tint="-0.24994659260841701"/>
        </patternFill>
      </fill>
    </dxf>
    <dxf>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
      <font>
        <color theme="1"/>
      </font>
      <fill>
        <patternFill>
          <bgColor theme="0" tint="-0.14996795556505021"/>
        </patternFill>
      </fill>
    </dxf>
    <dxf>
      <fill>
        <patternFill>
          <bgColor theme="5"/>
        </patternFill>
      </fill>
    </dxf>
    <dxf>
      <fill>
        <patternFill>
          <bgColor theme="6" tint="-0.24994659260841701"/>
        </patternFill>
      </fill>
    </dxf>
    <dxf>
      <fill>
        <patternFill>
          <bgColor theme="0" tint="-0.14996795556505021"/>
        </patternFill>
      </fill>
    </dxf>
    <dxf>
      <font>
        <color theme="1"/>
      </font>
      <fill>
        <patternFill>
          <bgColor theme="0" tint="-0.14996795556505021"/>
        </patternFill>
      </fill>
    </dxf>
    <dxf>
      <fill>
        <patternFill>
          <bgColor theme="0" tint="-0.14996795556505021"/>
        </patternFill>
      </fill>
    </dxf>
    <dxf>
      <fill>
        <patternFill>
          <bgColor theme="6" tint="-0.24994659260841701"/>
        </patternFill>
      </fill>
    </dxf>
    <dxf>
      <fill>
        <patternFill>
          <bgColor theme="5"/>
        </patternFill>
      </fill>
    </dxf>
    <dxf>
      <font>
        <color theme="1"/>
      </font>
      <fill>
        <patternFill>
          <bgColor theme="0" tint="-0.14996795556505021"/>
        </patternFill>
      </fill>
    </dxf>
    <dxf>
      <fill>
        <patternFill>
          <bgColor theme="0" tint="-0.14996795556505021"/>
        </patternFill>
      </fill>
    </dxf>
    <dxf>
      <fill>
        <patternFill>
          <bgColor theme="6" tint="-0.24994659260841701"/>
        </patternFill>
      </fill>
    </dxf>
    <dxf>
      <fill>
        <patternFill>
          <bgColor theme="5"/>
        </patternFill>
      </fill>
    </dxf>
    <dxf>
      <font>
        <color theme="1"/>
      </font>
      <fill>
        <patternFill>
          <bgColor theme="0" tint="-0.14996795556505021"/>
        </patternFill>
      </fill>
    </dxf>
    <dxf>
      <font>
        <color theme="1"/>
      </font>
      <fill>
        <patternFill>
          <bgColor theme="0" tint="-0.14996795556505021"/>
        </patternFill>
      </fill>
    </dxf>
    <dxf>
      <fill>
        <patternFill>
          <bgColor theme="0" tint="-0.14996795556505021"/>
        </patternFill>
      </fill>
    </dxf>
    <dxf>
      <fill>
        <patternFill>
          <bgColor theme="5"/>
        </patternFill>
      </fill>
    </dxf>
    <dxf>
      <fill>
        <patternFill>
          <bgColor theme="6" tint="-0.24994659260841701"/>
        </patternFill>
      </fill>
    </dxf>
    <dxf>
      <font>
        <color theme="1"/>
      </font>
      <fill>
        <patternFill>
          <bgColor theme="0" tint="-0.14996795556505021"/>
        </patternFill>
      </fill>
    </dxf>
    <dxf>
      <fill>
        <patternFill>
          <bgColor theme="0" tint="-0.14996795556505021"/>
        </patternFill>
      </fill>
    </dxf>
    <dxf>
      <fill>
        <patternFill>
          <bgColor theme="6" tint="-0.24994659260841701"/>
        </patternFill>
      </fill>
    </dxf>
    <dxf>
      <fill>
        <patternFill>
          <bgColor theme="5"/>
        </patternFill>
      </fill>
    </dxf>
    <dxf>
      <fill>
        <patternFill>
          <bgColor theme="5"/>
        </patternFill>
      </fill>
    </dxf>
    <dxf>
      <fill>
        <patternFill>
          <bgColor theme="6" tint="-0.2499465926084170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theme="0" tint="-0.14996795556505021"/>
        </patternFill>
      </fill>
    </dxf>
    <dxf>
      <fill>
        <patternFill>
          <bgColor theme="5"/>
        </patternFill>
      </fill>
    </dxf>
    <dxf>
      <fill>
        <patternFill>
          <bgColor theme="6" tint="-0.24994659260841701"/>
        </patternFill>
      </fill>
    </dxf>
    <dxf>
      <fill>
        <patternFill>
          <bgColor theme="5"/>
        </patternFill>
      </fill>
    </dxf>
    <dxf>
      <font>
        <color theme="1"/>
      </font>
      <fill>
        <patternFill>
          <bgColor theme="0" tint="-0.14996795556505021"/>
        </patternFill>
      </fill>
    </dxf>
    <dxf>
      <fill>
        <patternFill>
          <bgColor theme="0" tint="-0.14996795556505021"/>
        </patternFill>
      </fill>
    </dxf>
    <dxf>
      <fill>
        <patternFill>
          <bgColor theme="6" tint="-0.24994659260841701"/>
        </patternFill>
      </fill>
    </dxf>
    <dxf>
      <font>
        <color theme="1"/>
      </font>
      <fill>
        <patternFill>
          <bgColor theme="0" tint="-0.14996795556505021"/>
        </patternFill>
      </fill>
    </dxf>
    <dxf>
      <fill>
        <patternFill>
          <bgColor theme="0" tint="-0.14996795556505021"/>
        </patternFill>
      </fill>
    </dxf>
    <dxf>
      <fill>
        <patternFill>
          <bgColor theme="6" tint="-0.24994659260841701"/>
        </patternFill>
      </fill>
    </dxf>
    <dxf>
      <fill>
        <patternFill>
          <bgColor theme="5"/>
        </patternFill>
      </fill>
    </dxf>
    <dxf>
      <font>
        <color theme="1"/>
      </font>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xdr:row>
      <xdr:rowOff>95250</xdr:rowOff>
    </xdr:from>
    <xdr:to>
      <xdr:col>10</xdr:col>
      <xdr:colOff>563656</xdr:colOff>
      <xdr:row>3</xdr:row>
      <xdr:rowOff>445166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0440" y="621030"/>
          <a:ext cx="1081816" cy="349916"/>
        </a:xfrm>
        <a:prstGeom prst="rect">
          <a:avLst/>
        </a:prstGeom>
      </xdr:spPr>
    </xdr:pic>
    <xdr:clientData/>
  </xdr:twoCellAnchor>
  <xdr:twoCellAnchor>
    <xdr:from>
      <xdr:col>0</xdr:col>
      <xdr:colOff>123265</xdr:colOff>
      <xdr:row>7</xdr:row>
      <xdr:rowOff>145675</xdr:rowOff>
    </xdr:from>
    <xdr:to>
      <xdr:col>10</xdr:col>
      <xdr:colOff>520140</xdr:colOff>
      <xdr:row>34</xdr:row>
      <xdr:rowOff>40610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3265" y="1914076"/>
          <a:ext cx="8371294" cy="4480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mn-lt"/>
              <a:ea typeface="+mn-ea"/>
              <a:cs typeface="+mn-cs"/>
            </a:rPr>
            <a:t>Summary Overview of the KPIs and Bonus Malus Rule</a:t>
          </a:r>
        </a:p>
        <a:p>
          <a:r>
            <a:rPr lang="en-GB" sz="1100">
              <a:solidFill>
                <a:sysClr val="windowText" lastClr="000000"/>
              </a:solidFill>
              <a:effectLst/>
              <a:latin typeface="+mn-lt"/>
              <a:ea typeface="+mn-ea"/>
              <a:cs typeface="+mn-cs"/>
            </a:rPr>
            <a:t>The Service Provider must adhere to the Key Performance Indicators as provided in this Annex</a:t>
          </a:r>
          <a:r>
            <a:rPr lang="en-GB" sz="1100" baseline="0">
              <a:solidFill>
                <a:sysClr val="windowText" lastClr="000000"/>
              </a:solidFill>
              <a:effectLst/>
              <a:latin typeface="+mn-lt"/>
              <a:ea typeface="+mn-ea"/>
              <a:cs typeface="+mn-cs"/>
            </a:rPr>
            <a:t> 6</a:t>
          </a:r>
          <a:r>
            <a:rPr lang="en-GB" sz="1100">
              <a:solidFill>
                <a:sysClr val="windowText" lastClr="000000"/>
              </a:solidFill>
              <a:effectLst/>
              <a:latin typeface="+mn-lt"/>
              <a:ea typeface="+mn-ea"/>
              <a:cs typeface="+mn-cs"/>
            </a:rPr>
            <a:t> – KPI</a:t>
          </a:r>
          <a:r>
            <a:rPr lang="en-GB" sz="1100" baseline="0">
              <a:solidFill>
                <a:sysClr val="windowText" lastClr="000000"/>
              </a:solidFill>
              <a:effectLst/>
              <a:latin typeface="+mn-lt"/>
              <a:ea typeface="+mn-ea"/>
              <a:cs typeface="+mn-cs"/>
            </a:rPr>
            <a:t> Overview</a:t>
          </a:r>
          <a:r>
            <a:rPr lang="en-GB" sz="1100">
              <a:solidFill>
                <a:sysClr val="windowText" lastClr="000000"/>
              </a:solidFill>
              <a:effectLst/>
              <a:latin typeface="+mn-lt"/>
              <a:ea typeface="+mn-ea"/>
              <a:cs typeface="+mn-cs"/>
            </a:rPr>
            <a:t>. The KPIs will be used to monitor:</a:t>
          </a:r>
        </a:p>
        <a:p>
          <a:r>
            <a:rPr lang="de-DE" sz="1100">
              <a:solidFill>
                <a:schemeClr val="dk1"/>
              </a:solidFill>
              <a:effectLst/>
              <a:latin typeface="+mn-lt"/>
              <a:ea typeface="+mn-ea"/>
              <a:cs typeface="+mn-cs"/>
            </a:rPr>
            <a:t>- Completion of scheduled maintenance and inspection services </a:t>
          </a:r>
        </a:p>
        <a:p>
          <a:r>
            <a:rPr lang="de-DE" sz="1100">
              <a:solidFill>
                <a:schemeClr val="dk1"/>
              </a:solidFill>
              <a:effectLst/>
              <a:latin typeface="+mn-lt"/>
              <a:ea typeface="+mn-ea"/>
              <a:cs typeface="+mn-cs"/>
            </a:rPr>
            <a:t>- Regular and ad-hock checks</a:t>
          </a:r>
        </a:p>
        <a:p>
          <a:r>
            <a:rPr lang="de-DE" sz="1100">
              <a:solidFill>
                <a:schemeClr val="dk1"/>
              </a:solidFill>
              <a:effectLst/>
              <a:latin typeface="+mn-lt"/>
              <a:ea typeface="+mn-ea"/>
              <a:cs typeface="+mn-cs"/>
            </a:rPr>
            <a:t>- Emergency response</a:t>
          </a:r>
        </a:p>
        <a:p>
          <a:r>
            <a:rPr lang="de-DE" sz="1100">
              <a:solidFill>
                <a:schemeClr val="dk1"/>
              </a:solidFill>
              <a:effectLst/>
              <a:latin typeface="+mn-lt"/>
              <a:ea typeface="+mn-ea"/>
              <a:cs typeface="+mn-cs"/>
            </a:rPr>
            <a:t>- Response &amp; resolution to tickets </a:t>
          </a:r>
        </a:p>
        <a:p>
          <a:r>
            <a:rPr lang="de-DE" sz="1100">
              <a:solidFill>
                <a:schemeClr val="dk1"/>
              </a:solidFill>
              <a:effectLst/>
              <a:latin typeface="+mn-lt"/>
              <a:ea typeface="+mn-ea"/>
              <a:cs typeface="+mn-cs"/>
            </a:rPr>
            <a:t>- Quality of work</a:t>
          </a:r>
        </a:p>
        <a:p>
          <a:r>
            <a:rPr lang="de-DE" sz="1100">
              <a:solidFill>
                <a:schemeClr val="dk1"/>
              </a:solidFill>
              <a:effectLst/>
              <a:latin typeface="+mn-lt"/>
              <a:ea typeface="+mn-ea"/>
              <a:cs typeface="+mn-cs"/>
            </a:rPr>
            <a:t>- Contract management </a:t>
          </a:r>
        </a:p>
        <a:p>
          <a:r>
            <a:rPr lang="de-DE" sz="1100">
              <a:solidFill>
                <a:schemeClr val="dk1"/>
              </a:solidFill>
              <a:effectLst/>
              <a:latin typeface="+mn-lt"/>
              <a:ea typeface="+mn-ea"/>
              <a:cs typeface="+mn-cs"/>
            </a:rPr>
            <a:t>- Completion of projects</a:t>
          </a:r>
        </a:p>
        <a:p>
          <a:r>
            <a:rPr lang="de-DE" sz="1100">
              <a:solidFill>
                <a:schemeClr val="dk1"/>
              </a:solidFill>
              <a:effectLst/>
              <a:latin typeface="+mn-lt"/>
              <a:ea typeface="+mn-ea"/>
              <a:cs typeface="+mn-cs"/>
            </a:rPr>
            <a:t>- Improvement incentives</a:t>
          </a:r>
        </a:p>
        <a:p>
          <a:endParaRPr lang="de-DE" sz="1100">
            <a:solidFill>
              <a:sysClr val="windowText" lastClr="000000"/>
            </a:solidFill>
            <a:effectLst/>
            <a:latin typeface="+mn-lt"/>
            <a:ea typeface="+mn-ea"/>
            <a:cs typeface="+mn-cs"/>
          </a:endParaRPr>
        </a:p>
        <a:p>
          <a:pPr rtl="0" eaLnBrk="1" fontAlgn="auto" latinLnBrk="0" hangingPunct="1"/>
          <a:r>
            <a:rPr lang="de-DE" sz="1100">
              <a:solidFill>
                <a:sysClr val="windowText" lastClr="000000"/>
              </a:solidFill>
              <a:effectLst/>
              <a:latin typeface="+mn-lt"/>
              <a:ea typeface="+mn-ea"/>
              <a:cs typeface="+mn-cs"/>
            </a:rPr>
            <a:t>The individual evaluation criteria for each KPI is specified in this</a:t>
          </a:r>
          <a:r>
            <a:rPr lang="de-DE" sz="1100" baseline="0">
              <a:solidFill>
                <a:sysClr val="windowText" lastClr="000000"/>
              </a:solidFill>
              <a:effectLst/>
              <a:latin typeface="+mn-lt"/>
              <a:ea typeface="+mn-ea"/>
              <a:cs typeface="+mn-cs"/>
            </a:rPr>
            <a:t> Annex 6 - KPI Overview</a:t>
          </a:r>
          <a:r>
            <a:rPr lang="de-DE" sz="1100">
              <a:solidFill>
                <a:sysClr val="windowText" lastClr="000000"/>
              </a:solidFill>
              <a:effectLst/>
              <a:latin typeface="+mn-lt"/>
              <a:ea typeface="+mn-ea"/>
              <a:cs typeface="+mn-cs"/>
            </a:rPr>
            <a:t>. </a:t>
          </a:r>
        </a:p>
        <a:p>
          <a:pPr rtl="0" eaLnBrk="1" fontAlgn="auto" latinLnBrk="0" hangingPunct="1"/>
          <a:endParaRPr lang="en-GB">
            <a:solidFill>
              <a:sysClr val="windowText" lastClr="000000"/>
            </a:solidFill>
            <a:effectLst/>
          </a:endParaRPr>
        </a:p>
        <a:p>
          <a:r>
            <a:rPr lang="en-GB" sz="1100">
              <a:solidFill>
                <a:sysClr val="windowText" lastClr="000000"/>
              </a:solidFill>
              <a:effectLst/>
              <a:latin typeface="+mn-lt"/>
              <a:ea typeface="+mn-ea"/>
              <a:cs typeface="+mn-cs"/>
            </a:rPr>
            <a:t>The resulting score for each KPI will meet one of the following performance thresholds (the “</a:t>
          </a:r>
          <a:r>
            <a:rPr lang="en-GB" sz="1100" b="1">
              <a:solidFill>
                <a:sysClr val="windowText" lastClr="000000"/>
              </a:solidFill>
              <a:effectLst/>
              <a:latin typeface="+mn-lt"/>
              <a:ea typeface="+mn-ea"/>
              <a:cs typeface="+mn-cs"/>
            </a:rPr>
            <a:t>Performance Thresholds</a:t>
          </a:r>
          <a:r>
            <a:rPr lang="en-GB" sz="1100">
              <a:solidFill>
                <a:sysClr val="windowText" lastClr="000000"/>
              </a:solidFill>
              <a:effectLst/>
              <a:latin typeface="+mn-lt"/>
              <a:ea typeface="+mn-ea"/>
              <a:cs typeface="+mn-cs"/>
            </a:rPr>
            <a:t>”):</a:t>
          </a:r>
        </a:p>
        <a:p>
          <a:pPr lvl="0"/>
          <a:r>
            <a:rPr lang="en-GB" sz="1100" b="1">
              <a:solidFill>
                <a:sysClr val="windowText" lastClr="000000"/>
              </a:solidFill>
              <a:effectLst/>
              <a:latin typeface="+mn-lt"/>
              <a:ea typeface="+mn-ea"/>
              <a:cs typeface="+mn-cs"/>
            </a:rPr>
            <a:t>- Bonus</a:t>
          </a:r>
          <a:r>
            <a:rPr lang="en-GB" sz="1100">
              <a:solidFill>
                <a:sysClr val="windowText" lastClr="000000"/>
              </a:solidFill>
              <a:effectLst/>
              <a:latin typeface="+mn-lt"/>
              <a:ea typeface="+mn-ea"/>
              <a:cs typeface="+mn-cs"/>
            </a:rPr>
            <a:t>: If the Service Provider’s score for a KPI meets the Performance Threshold “Bonus”, this may result in a bonus payment becoming payable to the Service Provider by the ESM;</a:t>
          </a:r>
        </a:p>
        <a:p>
          <a:pPr lvl="0"/>
          <a:r>
            <a:rPr lang="en-GB" sz="1100" b="1">
              <a:solidFill>
                <a:sysClr val="windowText" lastClr="000000"/>
              </a:solidFill>
              <a:effectLst/>
              <a:latin typeface="+mn-lt"/>
              <a:ea typeface="+mn-ea"/>
              <a:cs typeface="+mn-cs"/>
            </a:rPr>
            <a:t>- Tolerance</a:t>
          </a:r>
          <a:r>
            <a:rPr lang="en-GB" sz="1100">
              <a:solidFill>
                <a:sysClr val="windowText" lastClr="000000"/>
              </a:solidFill>
              <a:effectLst/>
              <a:latin typeface="+mn-lt"/>
              <a:ea typeface="+mn-ea"/>
              <a:cs typeface="+mn-cs"/>
            </a:rPr>
            <a:t>: If the Service Provider’s score for a KPI meets the Performance Threshold “Tolerance”, there will be no impact on the fees payable; and </a:t>
          </a:r>
        </a:p>
        <a:p>
          <a:pPr lvl="0"/>
          <a:r>
            <a:rPr lang="en-GB" sz="1100" b="1">
              <a:solidFill>
                <a:sysClr val="windowText" lastClr="000000"/>
              </a:solidFill>
              <a:effectLst/>
              <a:latin typeface="+mn-lt"/>
              <a:ea typeface="+mn-ea"/>
              <a:cs typeface="+mn-cs"/>
            </a:rPr>
            <a:t>- Malus</a:t>
          </a:r>
          <a:r>
            <a:rPr lang="en-GB" sz="1100">
              <a:solidFill>
                <a:sysClr val="windowText" lastClr="000000"/>
              </a:solidFill>
              <a:effectLst/>
              <a:latin typeface="+mn-lt"/>
              <a:ea typeface="+mn-ea"/>
              <a:cs typeface="+mn-cs"/>
            </a:rPr>
            <a:t>: If the Service Provider’s score for a KPI meets the Performance Threshold “Malus”, this will result in a service credit becoming payable to the ESM by the Service Provider, by way of a reduction in the fees or otherwise.</a:t>
          </a:r>
        </a:p>
        <a:p>
          <a:pPr rtl="0" eaLnBrk="1" fontAlgn="auto" latinLnBrk="0" hangingPunct="1"/>
          <a:endParaRPr lang="de-DE" sz="1100" b="1" i="1" baseline="0">
            <a:solidFill>
              <a:sysClr val="windowText" lastClr="000000"/>
            </a:solidFill>
            <a:effectLst/>
            <a:latin typeface="+mn-lt"/>
            <a:ea typeface="+mn-ea"/>
            <a:cs typeface="+mn-cs"/>
          </a:endParaRPr>
        </a:p>
        <a:p>
          <a:r>
            <a:rPr lang="de-DE" sz="1100">
              <a:solidFill>
                <a:sysClr val="windowText" lastClr="000000"/>
              </a:solidFill>
              <a:effectLst/>
              <a:latin typeface="+mn-lt"/>
              <a:ea typeface="+mn-ea"/>
              <a:cs typeface="+mn-cs"/>
            </a:rPr>
            <a:t>The evaluation of the KPIs will take place monthly. The monthly evaluation</a:t>
          </a:r>
          <a:r>
            <a:rPr lang="de-DE" sz="1100" baseline="0">
              <a:solidFill>
                <a:sysClr val="windowText" lastClr="000000"/>
              </a:solidFill>
              <a:effectLst/>
              <a:latin typeface="+mn-lt"/>
              <a:ea typeface="+mn-ea"/>
              <a:cs typeface="+mn-cs"/>
            </a:rPr>
            <a:t> results are the basis for the calculation of the Bonus Amount and Malus Amount applicable at the end of the Evaluation Period. Full details on the operation of the KPIs and the Bonus Malus Rule are provided in Section 9 of the Terms of Reference.</a:t>
          </a:r>
          <a:endParaRPr lang="en-GB"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F49A8F6A-1752-4951-93B1-AFCCF43239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6A8BBABC-8BF0-457B-8F1B-6E3655984F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95B0DD79-E2B9-4A0B-869E-67B7162087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D66E45F6-A3FE-41F7-8C42-D262E07CFE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DF0F27F6-8BB3-4E49-927B-F16C3F9530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361950</xdr:colOff>
      <xdr:row>2</xdr:row>
      <xdr:rowOff>0</xdr:rowOff>
    </xdr:from>
    <xdr:to>
      <xdr:col>2</xdr:col>
      <xdr:colOff>0</xdr:colOff>
      <xdr:row>2</xdr:row>
      <xdr:rowOff>0</xdr:rowOff>
    </xdr:to>
    <xdr:sp macro="" textlink="">
      <xdr:nvSpPr>
        <xdr:cNvPr id="2" name="Line 123">
          <a:extLst>
            <a:ext uri="{FF2B5EF4-FFF2-40B4-BE49-F238E27FC236}">
              <a16:creationId xmlns:a16="http://schemas.microsoft.com/office/drawing/2014/main" id="{CC436727-2E32-420B-B2D2-0F109025BF6F}"/>
            </a:ext>
          </a:extLst>
        </xdr:cNvPr>
        <xdr:cNvSpPr>
          <a:spLocks noChangeShapeType="1"/>
        </xdr:cNvSpPr>
      </xdr:nvSpPr>
      <xdr:spPr bwMode="auto">
        <a:xfrm>
          <a:off x="996950" y="374650"/>
          <a:ext cx="273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de-DE"/>
        </a:p>
      </xdr:txBody>
    </xdr:sp>
    <xdr:clientData/>
  </xdr:twoCellAnchor>
  <xdr:twoCellAnchor>
    <xdr:from>
      <xdr:col>1</xdr:col>
      <xdr:colOff>361950</xdr:colOff>
      <xdr:row>3</xdr:row>
      <xdr:rowOff>15240</xdr:rowOff>
    </xdr:from>
    <xdr:to>
      <xdr:col>2</xdr:col>
      <xdr:colOff>0</xdr:colOff>
      <xdr:row>3</xdr:row>
      <xdr:rowOff>15240</xdr:rowOff>
    </xdr:to>
    <xdr:sp macro="" textlink="">
      <xdr:nvSpPr>
        <xdr:cNvPr id="3" name="Line 124">
          <a:extLst>
            <a:ext uri="{FF2B5EF4-FFF2-40B4-BE49-F238E27FC236}">
              <a16:creationId xmlns:a16="http://schemas.microsoft.com/office/drawing/2014/main" id="{C6488370-EF62-497F-AD57-ED048CE80A45}"/>
            </a:ext>
          </a:extLst>
        </xdr:cNvPr>
        <xdr:cNvSpPr>
          <a:spLocks noChangeShapeType="1"/>
        </xdr:cNvSpPr>
      </xdr:nvSpPr>
      <xdr:spPr bwMode="auto">
        <a:xfrm>
          <a:off x="996950" y="577215"/>
          <a:ext cx="273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680279</xdr:colOff>
      <xdr:row>0</xdr:row>
      <xdr:rowOff>229332</xdr:rowOff>
    </xdr:from>
    <xdr:ext cx="1069498" cy="323119"/>
    <xdr:pic>
      <xdr:nvPicPr>
        <xdr:cNvPr id="4" name="Grafik 3">
          <a:extLst>
            <a:ext uri="{FF2B5EF4-FFF2-40B4-BE49-F238E27FC236}">
              <a16:creationId xmlns:a16="http://schemas.microsoft.com/office/drawing/2014/main" id="{3C679EA6-07EA-4300-B42C-F118AFF521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829" y="188057"/>
          <a:ext cx="1069498" cy="32311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20</xdr:col>
      <xdr:colOff>178516</xdr:colOff>
      <xdr:row>0</xdr:row>
      <xdr:rowOff>37696</xdr:rowOff>
    </xdr:from>
    <xdr:to>
      <xdr:col>22</xdr:col>
      <xdr:colOff>136250</xdr:colOff>
      <xdr:row>0</xdr:row>
      <xdr:rowOff>388973</xdr:rowOff>
    </xdr:to>
    <xdr:pic>
      <xdr:nvPicPr>
        <xdr:cNvPr id="4" name="Grafik 4" descr="Ein Bild, das Text, Schrift, Screenshot, Symbol enthält.&#10;&#10;Automatisch generierte Beschreibung">
          <a:extLst>
            <a:ext uri="{FF2B5EF4-FFF2-40B4-BE49-F238E27FC236}">
              <a16:creationId xmlns:a16="http://schemas.microsoft.com/office/drawing/2014/main" id="{44518820-1612-4669-BE43-0556AB68CC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80212" y="37696"/>
          <a:ext cx="1000949" cy="3512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08659" cy="354452"/>
    <xdr:pic>
      <xdr:nvPicPr>
        <xdr:cNvPr id="2" name="Grafik 4" descr="Ein Bild, das Text, Schrift, Screenshot, Symbol enthält.&#10;&#10;Automatisch generierte Beschreibung">
          <a:extLst>
            <a:ext uri="{FF2B5EF4-FFF2-40B4-BE49-F238E27FC236}">
              <a16:creationId xmlns:a16="http://schemas.microsoft.com/office/drawing/2014/main" id="{1F09EB49-DDCF-4A37-9A05-15E9D4F89D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08659" cy="35445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18E40947-E456-4BB7-8CBC-3B5858CAE0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3B0E3301-4EC2-4338-8DAC-4480F78B0D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8B0E8308-0945-4A54-8E94-DC4F0219CE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7439EE03-C971-4D3E-AD96-BD5CDD9956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20</xdr:col>
      <xdr:colOff>178516</xdr:colOff>
      <xdr:row>0</xdr:row>
      <xdr:rowOff>37696</xdr:rowOff>
    </xdr:from>
    <xdr:ext cx="1011943" cy="354452"/>
    <xdr:pic>
      <xdr:nvPicPr>
        <xdr:cNvPr id="2" name="Grafik 4" descr="Ein Bild, das Text, Schrift, Screenshot, Symbol enthält.&#10;&#10;Automatisch generierte Beschreibung">
          <a:extLst>
            <a:ext uri="{FF2B5EF4-FFF2-40B4-BE49-F238E27FC236}">
              <a16:creationId xmlns:a16="http://schemas.microsoft.com/office/drawing/2014/main" id="{D88F2843-A921-4726-A332-3465A67D21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26516" y="37696"/>
          <a:ext cx="1011943" cy="35445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juettner\AppData\Local\Microsoft\Windows\Temporary%20Internet%20Files\Content.Outlook\CJ4G9Y5T\Users\Bleier\Desktop\ESM\SoftServices\Appendix%203%20-%20Performance%20Reporting_Examp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juettner/AppData/Local/Microsoft/Windows/Temporary%20Internet%20Files/Content.Outlook/CJ4G9Y5T/Users/Bleier/Desktop/ESM/SoftServices/Appendix%203%20-%20Performance%20Reporting_Examp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esm.europa.eu/Projects/it-and-ops/FM/Doc2/Contract%20management/TOR%20editable/Catering%20Services%202019/Aramark%20Performance%20Report%20201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erformance Report"/>
      <sheetName val="KPIs"/>
      <sheetName val="Data-Table"/>
    </sheetNames>
    <sheetDataSet>
      <sheetData sheetId="0" refreshError="1"/>
      <sheetData sheetId="1"/>
      <sheetData sheetId="2"/>
      <sheetData sheetId="3">
        <row r="2">
          <cell r="A2" t="str">
            <v>Compliance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erformance Report"/>
      <sheetName val="KPIs"/>
      <sheetName val="Data-Table"/>
    </sheetNames>
    <sheetDataSet>
      <sheetData sheetId="0" refreshError="1"/>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amark Performance Report"/>
      <sheetName val="Sheet1"/>
    </sheetNames>
    <sheetDataSet>
      <sheetData sheetId="0"/>
      <sheetData sheetId="1">
        <row r="11">
          <cell r="B11">
            <v>1</v>
          </cell>
        </row>
        <row r="12">
          <cell r="B12">
            <v>0.9</v>
          </cell>
        </row>
        <row r="13">
          <cell r="B13">
            <v>0.7</v>
          </cell>
        </row>
        <row r="14">
          <cell r="B14">
            <v>0.5</v>
          </cell>
        </row>
        <row r="15">
          <cell r="B15">
            <v>0</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B4:I7"/>
  <sheetViews>
    <sheetView showGridLines="0" zoomScale="86" zoomScaleNormal="60" workbookViewId="0">
      <selection activeCell="E7" sqref="E7"/>
    </sheetView>
  </sheetViews>
  <sheetFormatPr defaultColWidth="11.44140625" defaultRowHeight="13.8" x14ac:dyDescent="0.3"/>
  <cols>
    <col min="1" max="16384" width="11.44140625" style="1"/>
  </cols>
  <sheetData>
    <row r="4" spans="2:9" ht="38.4" x14ac:dyDescent="0.7">
      <c r="B4" s="101" t="s">
        <v>0</v>
      </c>
      <c r="C4" s="101"/>
      <c r="D4" s="101"/>
      <c r="E4" s="101"/>
      <c r="F4" s="101"/>
      <c r="G4" s="101"/>
      <c r="H4" s="101"/>
      <c r="I4" s="101"/>
    </row>
    <row r="5" spans="2:9" ht="12.75" customHeight="1" x14ac:dyDescent="0.45">
      <c r="B5" s="2"/>
    </row>
    <row r="6" spans="2:9" s="3" customFormat="1" ht="23.4" x14ac:dyDescent="0.45">
      <c r="B6" s="2"/>
      <c r="F6" s="4"/>
    </row>
    <row r="7" spans="2:9" s="5" customFormat="1" ht="24" customHeight="1" x14ac:dyDescent="0.55000000000000004">
      <c r="F7" s="6" t="s">
        <v>1</v>
      </c>
    </row>
  </sheetData>
  <mergeCells count="1">
    <mergeCell ref="B4:I4"/>
  </mergeCells>
  <pageMargins left="0.7" right="0.7" top="0.78740157499999996" bottom="0.78740157499999996" header="0.3" footer="0.3"/>
  <pageSetup paperSize="9" orientation="landscape" r:id="rId1"/>
  <headerFooter>
    <oddHeader>&amp;CESM Infrastructural Facility Services
Key Performance Indicators&amp;R&amp;"Calibri"&amp;10&amp;K000000 Internal Use&amp;1#_x000D_</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2F1EB-B8DC-4EE7-9E27-75D2B6B52DEE}">
  <sheetPr>
    <tabColor theme="3"/>
    <pageSetUpPr fitToPage="1"/>
  </sheetPr>
  <dimension ref="A1:AI30"/>
  <sheetViews>
    <sheetView showGridLines="0" topLeftCell="A11" zoomScale="115" zoomScaleNormal="115" zoomScaleSheetLayoutView="80" zoomScalePageLayoutView="85" workbookViewId="0">
      <selection activeCell="C13" sqref="C13"/>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17</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21" t="s">
        <v>44</v>
      </c>
      <c r="J7" s="21" t="s">
        <v>14</v>
      </c>
      <c r="K7" s="21" t="s">
        <v>45</v>
      </c>
      <c r="L7" s="21" t="s">
        <v>46</v>
      </c>
      <c r="M7" s="92" t="s">
        <v>47</v>
      </c>
      <c r="N7" s="21"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142" t="s">
        <v>90</v>
      </c>
      <c r="E8" s="34" t="s">
        <v>60</v>
      </c>
      <c r="F8" s="26" t="s">
        <v>52</v>
      </c>
      <c r="G8" s="26" t="s">
        <v>52</v>
      </c>
      <c r="H8" s="27" t="s">
        <v>52</v>
      </c>
      <c r="I8" s="26" t="s">
        <v>52</v>
      </c>
      <c r="J8" s="26" t="s">
        <v>52</v>
      </c>
      <c r="K8" s="26" t="s">
        <v>52</v>
      </c>
      <c r="L8" s="26" t="s">
        <v>52</v>
      </c>
      <c r="M8" s="28" t="s">
        <v>52</v>
      </c>
      <c r="N8" s="26" t="s">
        <v>52</v>
      </c>
      <c r="O8" s="26"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7" t="s">
        <v>52</v>
      </c>
      <c r="I9" s="26" t="s">
        <v>52</v>
      </c>
      <c r="J9" s="26" t="s">
        <v>52</v>
      </c>
      <c r="K9" s="26" t="s">
        <v>52</v>
      </c>
      <c r="L9" s="26" t="s">
        <v>52</v>
      </c>
      <c r="M9" s="28" t="s">
        <v>52</v>
      </c>
      <c r="N9" s="26" t="s">
        <v>52</v>
      </c>
      <c r="O9" s="26"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7" t="s">
        <v>52</v>
      </c>
      <c r="J10" s="27" t="s">
        <v>52</v>
      </c>
      <c r="K10" s="27" t="s">
        <v>52</v>
      </c>
      <c r="L10" s="27" t="s">
        <v>52</v>
      </c>
      <c r="M10" s="28" t="s">
        <v>52</v>
      </c>
      <c r="N10" s="27"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55" t="s">
        <v>52</v>
      </c>
      <c r="J11" s="55" t="s">
        <v>52</v>
      </c>
      <c r="K11" s="55" t="s">
        <v>52</v>
      </c>
      <c r="L11" s="55" t="s">
        <v>52</v>
      </c>
      <c r="M11" s="40" t="s">
        <v>52</v>
      </c>
      <c r="N11" s="55"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131</v>
      </c>
      <c r="E12" s="55" t="s">
        <v>60</v>
      </c>
      <c r="F12" s="55" t="s">
        <v>52</v>
      </c>
      <c r="G12" s="55" t="s">
        <v>52</v>
      </c>
      <c r="H12" s="55" t="s">
        <v>52</v>
      </c>
      <c r="I12" s="55" t="s">
        <v>52</v>
      </c>
      <c r="J12" s="55" t="s">
        <v>52</v>
      </c>
      <c r="K12" s="55" t="s">
        <v>52</v>
      </c>
      <c r="L12" s="55" t="s">
        <v>52</v>
      </c>
      <c r="M12" s="40" t="s">
        <v>52</v>
      </c>
      <c r="N12" s="55"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55" t="s">
        <v>52</v>
      </c>
      <c r="J13" s="55" t="s">
        <v>52</v>
      </c>
      <c r="K13" s="55" t="s">
        <v>52</v>
      </c>
      <c r="L13" s="55" t="s">
        <v>52</v>
      </c>
      <c r="M13" s="40" t="s">
        <v>52</v>
      </c>
      <c r="N13" s="55"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288.60000000000002" thickBot="1" x14ac:dyDescent="0.35">
      <c r="A15" s="39">
        <v>8</v>
      </c>
      <c r="B15" s="31" t="s">
        <v>61</v>
      </c>
      <c r="C15" s="30" t="s">
        <v>70</v>
      </c>
      <c r="D15" s="57" t="s">
        <v>126</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August</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104" priority="27">
      <formula>$S14="No"</formula>
    </cfRule>
  </conditionalFormatting>
  <conditionalFormatting sqref="M14:M15">
    <cfRule type="expression" dxfId="103" priority="28">
      <formula>$S14="Yes"</formula>
    </cfRule>
  </conditionalFormatting>
  <conditionalFormatting sqref="Y19:Y20">
    <cfRule type="cellIs" dxfId="102" priority="2" operator="equal">
      <formula>"Tolerance"</formula>
    </cfRule>
    <cfRule type="cellIs" dxfId="101" priority="3" operator="equal">
      <formula>"Malus"</formula>
    </cfRule>
    <cfRule type="cellIs" dxfId="100" priority="4" operator="equal">
      <formula>"Bonus"</formula>
    </cfRule>
  </conditionalFormatting>
  <conditionalFormatting sqref="Z19:Z20">
    <cfRule type="cellIs" dxfId="99" priority="5" operator="lessThan">
      <formula>0</formula>
    </cfRule>
    <cfRule type="cellIs" dxfId="98" priority="6" operator="equal">
      <formula>0</formula>
    </cfRule>
    <cfRule type="cellIs" dxfId="97" priority="7" operator="greaterThan">
      <formula>0</formula>
    </cfRule>
  </conditionalFormatting>
  <conditionalFormatting sqref="AC14:AC15">
    <cfRule type="expression" dxfId="96" priority="1">
      <formula>$S14="No"</formula>
    </cfRule>
  </conditionalFormatting>
  <conditionalFormatting sqref="AD8:AD15">
    <cfRule type="cellIs" dxfId="95" priority="29" operator="equal">
      <formula>$AA$7</formula>
    </cfRule>
    <cfRule type="cellIs" dxfId="94" priority="30" operator="equal">
      <formula>$Z$7</formula>
    </cfRule>
    <cfRule type="cellIs" dxfId="93" priority="31" operator="equal">
      <formula>$Y$7</formula>
    </cfRule>
    <cfRule type="cellIs" dxfId="92" priority="32" operator="equal">
      <formula>$W$7</formula>
    </cfRule>
    <cfRule type="cellIs" dxfId="91" priority="33" operator="equal">
      <formula>$V$7</formula>
    </cfRule>
    <cfRule type="cellIs" dxfId="90" priority="34" operator="equal">
      <formula>$X$7</formula>
    </cfRule>
  </conditionalFormatting>
  <conditionalFormatting sqref="AE8:AE15">
    <cfRule type="cellIs" dxfId="89" priority="24" operator="lessThan">
      <formula>0</formula>
    </cfRule>
    <cfRule type="cellIs" dxfId="88" priority="25" operator="equal">
      <formula>0</formula>
    </cfRule>
    <cfRule type="cellIs" dxfId="87" priority="26" operator="greaterThan">
      <formula>0</formula>
    </cfRule>
  </conditionalFormatting>
  <conditionalFormatting sqref="AE17">
    <cfRule type="cellIs" dxfId="86" priority="21" operator="lessThan">
      <formula>0</formula>
    </cfRule>
    <cfRule type="cellIs" dxfId="85" priority="22" operator="equal">
      <formula>0</formula>
    </cfRule>
    <cfRule type="cellIs" dxfId="84" priority="23" operator="greaterThan">
      <formula>0</formula>
    </cfRule>
  </conditionalFormatting>
  <dataValidations count="6">
    <dataValidation type="list" allowBlank="1" showInputMessage="1" showErrorMessage="1" sqref="AC14" xr:uid="{90B7F0A9-BF86-4688-831E-509C034592C5}">
      <formula1>$V$14:$AA$14</formula1>
    </dataValidation>
    <dataValidation type="list" allowBlank="1" showInputMessage="1" showErrorMessage="1" sqref="AC10" xr:uid="{4B56E612-8727-4F6A-9CF6-1CF6FA3F49DE}">
      <formula1>$W$10:$AA$10</formula1>
    </dataValidation>
    <dataValidation type="list" allowBlank="1" showInputMessage="1" showErrorMessage="1" sqref="AC8:AC9" xr:uid="{3252B5F8-607C-42DB-BD18-B744F386F701}">
      <formula1>$V$8:$AA$8</formula1>
    </dataValidation>
    <dataValidation type="list" allowBlank="1" showInputMessage="1" showErrorMessage="1" sqref="AC15" xr:uid="{7154E4E6-0BA6-4A1D-8EF3-2131D00DE344}">
      <formula1>$V$15:$W$15</formula1>
    </dataValidation>
    <dataValidation type="list" allowBlank="1" showInputMessage="1" showErrorMessage="1" sqref="AC11:AC13" xr:uid="{8510FBAE-6207-486B-B69B-DAE1C3F1E194}">
      <formula1>$V11:$AA11</formula1>
    </dataValidation>
    <dataValidation type="list" allowBlank="1" showInputMessage="1" showErrorMessage="1" sqref="S14:S15" xr:uid="{A476A1FA-4712-4536-B2D0-FFB9976BCCFB}">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62C51-1610-4EB7-BC08-3C3689416CF7}">
  <sheetPr>
    <tabColor theme="3"/>
    <pageSetUpPr fitToPage="1"/>
  </sheetPr>
  <dimension ref="A1:AI30"/>
  <sheetViews>
    <sheetView showGridLines="0" topLeftCell="A8" zoomScale="115" zoomScaleNormal="115" zoomScaleSheetLayoutView="80" zoomScalePageLayoutView="85" workbookViewId="0">
      <selection activeCell="D12" sqref="D12"/>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18</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21" t="s">
        <v>44</v>
      </c>
      <c r="J7" s="21" t="s">
        <v>14</v>
      </c>
      <c r="K7" s="21" t="s">
        <v>45</v>
      </c>
      <c r="L7" s="21" t="s">
        <v>46</v>
      </c>
      <c r="M7" s="21" t="s">
        <v>47</v>
      </c>
      <c r="N7" s="92"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7" t="s">
        <v>52</v>
      </c>
      <c r="I8" s="26" t="s">
        <v>52</v>
      </c>
      <c r="J8" s="26" t="s">
        <v>52</v>
      </c>
      <c r="K8" s="26" t="s">
        <v>52</v>
      </c>
      <c r="L8" s="26" t="s">
        <v>52</v>
      </c>
      <c r="M8" s="26" t="s">
        <v>52</v>
      </c>
      <c r="N8" s="28" t="s">
        <v>52</v>
      </c>
      <c r="O8" s="26"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29.6" x14ac:dyDescent="0.3">
      <c r="A9" s="39">
        <v>2</v>
      </c>
      <c r="B9" s="31" t="s">
        <v>61</v>
      </c>
      <c r="C9" s="30" t="s">
        <v>75</v>
      </c>
      <c r="D9" s="142" t="s">
        <v>133</v>
      </c>
      <c r="E9" s="34" t="s">
        <v>60</v>
      </c>
      <c r="F9" s="26" t="s">
        <v>52</v>
      </c>
      <c r="G9" s="26" t="s">
        <v>52</v>
      </c>
      <c r="H9" s="27" t="s">
        <v>52</v>
      </c>
      <c r="I9" s="26" t="s">
        <v>52</v>
      </c>
      <c r="J9" s="26" t="s">
        <v>52</v>
      </c>
      <c r="K9" s="26" t="s">
        <v>52</v>
      </c>
      <c r="L9" s="26" t="s">
        <v>52</v>
      </c>
      <c r="M9" s="26" t="s">
        <v>52</v>
      </c>
      <c r="N9" s="28" t="s">
        <v>52</v>
      </c>
      <c r="O9" s="26"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7" t="s">
        <v>52</v>
      </c>
      <c r="J10" s="27" t="s">
        <v>52</v>
      </c>
      <c r="K10" s="27" t="s">
        <v>52</v>
      </c>
      <c r="L10" s="27" t="s">
        <v>52</v>
      </c>
      <c r="M10" s="27" t="s">
        <v>52</v>
      </c>
      <c r="N10" s="28"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55" t="s">
        <v>52</v>
      </c>
      <c r="J11" s="55" t="s">
        <v>52</v>
      </c>
      <c r="K11" s="55" t="s">
        <v>52</v>
      </c>
      <c r="L11" s="55" t="s">
        <v>52</v>
      </c>
      <c r="M11" s="55" t="s">
        <v>52</v>
      </c>
      <c r="N11" s="40"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131</v>
      </c>
      <c r="E12" s="55" t="s">
        <v>60</v>
      </c>
      <c r="F12" s="55" t="s">
        <v>52</v>
      </c>
      <c r="G12" s="55" t="s">
        <v>52</v>
      </c>
      <c r="H12" s="55" t="s">
        <v>52</v>
      </c>
      <c r="I12" s="55" t="s">
        <v>52</v>
      </c>
      <c r="J12" s="55" t="s">
        <v>52</v>
      </c>
      <c r="K12" s="55" t="s">
        <v>52</v>
      </c>
      <c r="L12" s="55" t="s">
        <v>52</v>
      </c>
      <c r="M12" s="55" t="s">
        <v>52</v>
      </c>
      <c r="N12" s="40"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55" t="s">
        <v>52</v>
      </c>
      <c r="J13" s="55" t="s">
        <v>52</v>
      </c>
      <c r="K13" s="55" t="s">
        <v>52</v>
      </c>
      <c r="L13" s="55" t="s">
        <v>52</v>
      </c>
      <c r="M13" s="55" t="s">
        <v>52</v>
      </c>
      <c r="N13" s="40"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303" thickBot="1" x14ac:dyDescent="0.35">
      <c r="A15" s="39">
        <v>8</v>
      </c>
      <c r="B15" s="31" t="s">
        <v>61</v>
      </c>
      <c r="C15" s="30" t="s">
        <v>70</v>
      </c>
      <c r="D15" s="57" t="s">
        <v>129</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September</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83" priority="27">
      <formula>$S14="No"</formula>
    </cfRule>
  </conditionalFormatting>
  <conditionalFormatting sqref="N14:N15">
    <cfRule type="expression" dxfId="82" priority="28">
      <formula>$S14="Yes"</formula>
    </cfRule>
  </conditionalFormatting>
  <conditionalFormatting sqref="Y19:Y20">
    <cfRule type="cellIs" dxfId="81" priority="2" operator="equal">
      <formula>"Tolerance"</formula>
    </cfRule>
    <cfRule type="cellIs" dxfId="80" priority="3" operator="equal">
      <formula>"Malus"</formula>
    </cfRule>
    <cfRule type="cellIs" dxfId="79" priority="4" operator="equal">
      <formula>"Bonus"</formula>
    </cfRule>
  </conditionalFormatting>
  <conditionalFormatting sqref="Z19:Z20">
    <cfRule type="cellIs" dxfId="78" priority="5" operator="lessThan">
      <formula>0</formula>
    </cfRule>
    <cfRule type="cellIs" dxfId="77" priority="6" operator="equal">
      <formula>0</formula>
    </cfRule>
    <cfRule type="cellIs" dxfId="76" priority="7" operator="greaterThan">
      <formula>0</formula>
    </cfRule>
  </conditionalFormatting>
  <conditionalFormatting sqref="AC14:AC15">
    <cfRule type="expression" dxfId="75" priority="1">
      <formula>$S14="No"</formula>
    </cfRule>
  </conditionalFormatting>
  <conditionalFormatting sqref="AD8:AD15">
    <cfRule type="cellIs" dxfId="74" priority="29" operator="equal">
      <formula>$AA$7</formula>
    </cfRule>
    <cfRule type="cellIs" dxfId="73" priority="30" operator="equal">
      <formula>$Z$7</formula>
    </cfRule>
    <cfRule type="cellIs" dxfId="72" priority="31" operator="equal">
      <formula>$Y$7</formula>
    </cfRule>
    <cfRule type="cellIs" dxfId="71" priority="32" operator="equal">
      <formula>$W$7</formula>
    </cfRule>
    <cfRule type="cellIs" dxfId="70" priority="33" operator="equal">
      <formula>$V$7</formula>
    </cfRule>
    <cfRule type="cellIs" dxfId="69" priority="34" operator="equal">
      <formula>$X$7</formula>
    </cfRule>
  </conditionalFormatting>
  <conditionalFormatting sqref="AE8:AE15">
    <cfRule type="cellIs" dxfId="68" priority="24" operator="lessThan">
      <formula>0</formula>
    </cfRule>
    <cfRule type="cellIs" dxfId="67" priority="25" operator="equal">
      <formula>0</formula>
    </cfRule>
    <cfRule type="cellIs" dxfId="66" priority="26" operator="greaterThan">
      <formula>0</formula>
    </cfRule>
  </conditionalFormatting>
  <conditionalFormatting sqref="AE17">
    <cfRule type="cellIs" dxfId="65" priority="21" operator="lessThan">
      <formula>0</formula>
    </cfRule>
    <cfRule type="cellIs" dxfId="64" priority="22" operator="equal">
      <formula>0</formula>
    </cfRule>
    <cfRule type="cellIs" dxfId="63" priority="23" operator="greaterThan">
      <formula>0</formula>
    </cfRule>
  </conditionalFormatting>
  <dataValidations count="6">
    <dataValidation type="list" allowBlank="1" showInputMessage="1" showErrorMessage="1" sqref="AC11:AC13" xr:uid="{801C9988-D96C-4907-99C4-3309E7B72CD0}">
      <formula1>$V11:$AA11</formula1>
    </dataValidation>
    <dataValidation type="list" allowBlank="1" showInputMessage="1" showErrorMessage="1" sqref="AC15" xr:uid="{3A9A39FC-45E4-4E7A-86AF-C76A5BD3CC5E}">
      <formula1>$V$15:$W$15</formula1>
    </dataValidation>
    <dataValidation type="list" allowBlank="1" showInputMessage="1" showErrorMessage="1" sqref="AC8:AC9" xr:uid="{30C2F27B-7DE3-4359-837C-843EB83FEE47}">
      <formula1>$V$8:$AA$8</formula1>
    </dataValidation>
    <dataValidation type="list" allowBlank="1" showInputMessage="1" showErrorMessage="1" sqref="AC10" xr:uid="{8A0D708F-4CD5-46C3-98FA-CEC1C4FC7082}">
      <formula1>$W$10:$AA$10</formula1>
    </dataValidation>
    <dataValidation type="list" allowBlank="1" showInputMessage="1" showErrorMessage="1" sqref="AC14" xr:uid="{DFED5ECA-12AD-4C64-820B-21101A0D2BC6}">
      <formula1>$V$14:$AA$14</formula1>
    </dataValidation>
    <dataValidation type="list" allowBlank="1" showInputMessage="1" showErrorMessage="1" sqref="S14:S15" xr:uid="{5294AEF0-0C36-4247-A05F-E51389C4CD78}">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E57B-C45D-4134-ABF5-8B9C0B49861B}">
  <sheetPr>
    <tabColor theme="3"/>
    <pageSetUpPr fitToPage="1"/>
  </sheetPr>
  <dimension ref="A1:AI30"/>
  <sheetViews>
    <sheetView showGridLines="0" topLeftCell="A13" zoomScaleNormal="100" zoomScaleSheetLayoutView="80" zoomScalePageLayoutView="85" workbookViewId="0">
      <selection activeCell="C13" sqref="C13"/>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19</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21" t="s">
        <v>44</v>
      </c>
      <c r="J7" s="21" t="s">
        <v>14</v>
      </c>
      <c r="K7" s="21" t="s">
        <v>45</v>
      </c>
      <c r="L7" s="21" t="s">
        <v>46</v>
      </c>
      <c r="M7" s="21" t="s">
        <v>47</v>
      </c>
      <c r="N7" s="21" t="s">
        <v>48</v>
      </c>
      <c r="O7" s="92"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7" t="s">
        <v>52</v>
      </c>
      <c r="I8" s="26" t="s">
        <v>52</v>
      </c>
      <c r="J8" s="26" t="s">
        <v>52</v>
      </c>
      <c r="K8" s="26" t="s">
        <v>52</v>
      </c>
      <c r="L8" s="26" t="s">
        <v>52</v>
      </c>
      <c r="M8" s="26" t="s">
        <v>52</v>
      </c>
      <c r="N8" s="26" t="s">
        <v>52</v>
      </c>
      <c r="O8" s="28"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7" t="s">
        <v>52</v>
      </c>
      <c r="I9" s="26" t="s">
        <v>52</v>
      </c>
      <c r="J9" s="26" t="s">
        <v>52</v>
      </c>
      <c r="K9" s="26" t="s">
        <v>52</v>
      </c>
      <c r="L9" s="26" t="s">
        <v>52</v>
      </c>
      <c r="M9" s="26" t="s">
        <v>52</v>
      </c>
      <c r="N9" s="26" t="s">
        <v>52</v>
      </c>
      <c r="O9" s="28"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7" t="s">
        <v>52</v>
      </c>
      <c r="J10" s="27" t="s">
        <v>52</v>
      </c>
      <c r="K10" s="27" t="s">
        <v>52</v>
      </c>
      <c r="L10" s="27" t="s">
        <v>52</v>
      </c>
      <c r="M10" s="27" t="s">
        <v>52</v>
      </c>
      <c r="N10" s="27" t="s">
        <v>52</v>
      </c>
      <c r="O10" s="28"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55" t="s">
        <v>52</v>
      </c>
      <c r="J11" s="55" t="s">
        <v>52</v>
      </c>
      <c r="K11" s="55" t="s">
        <v>52</v>
      </c>
      <c r="L11" s="55" t="s">
        <v>52</v>
      </c>
      <c r="M11" s="55" t="s">
        <v>52</v>
      </c>
      <c r="N11" s="55" t="s">
        <v>52</v>
      </c>
      <c r="O11" s="40"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131</v>
      </c>
      <c r="E12" s="55" t="s">
        <v>60</v>
      </c>
      <c r="F12" s="55" t="s">
        <v>52</v>
      </c>
      <c r="G12" s="55" t="s">
        <v>52</v>
      </c>
      <c r="H12" s="55" t="s">
        <v>52</v>
      </c>
      <c r="I12" s="55" t="s">
        <v>52</v>
      </c>
      <c r="J12" s="55" t="s">
        <v>52</v>
      </c>
      <c r="K12" s="55" t="s">
        <v>52</v>
      </c>
      <c r="L12" s="55" t="s">
        <v>52</v>
      </c>
      <c r="M12" s="55" t="s">
        <v>52</v>
      </c>
      <c r="N12" s="55" t="s">
        <v>52</v>
      </c>
      <c r="O12" s="40"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55" t="s">
        <v>52</v>
      </c>
      <c r="J13" s="55" t="s">
        <v>52</v>
      </c>
      <c r="K13" s="55" t="s">
        <v>52</v>
      </c>
      <c r="L13" s="55" t="s">
        <v>52</v>
      </c>
      <c r="M13" s="55" t="s">
        <v>52</v>
      </c>
      <c r="N13" s="55" t="s">
        <v>52</v>
      </c>
      <c r="O13" s="40"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57" t="s">
        <v>92</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288.60000000000002" thickBot="1" x14ac:dyDescent="0.35">
      <c r="A15" s="39">
        <v>8</v>
      </c>
      <c r="B15" s="31" t="s">
        <v>61</v>
      </c>
      <c r="C15" s="30" t="s">
        <v>70</v>
      </c>
      <c r="D15" s="57" t="s">
        <v>78</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October</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62" priority="27">
      <formula>$S14="No"</formula>
    </cfRule>
  </conditionalFormatting>
  <conditionalFormatting sqref="O14:O15">
    <cfRule type="expression" dxfId="61" priority="28">
      <formula>$S14="Yes"</formula>
    </cfRule>
  </conditionalFormatting>
  <conditionalFormatting sqref="Y19:Y20">
    <cfRule type="cellIs" dxfId="60" priority="2" operator="equal">
      <formula>"Tolerance"</formula>
    </cfRule>
    <cfRule type="cellIs" dxfId="59" priority="3" operator="equal">
      <formula>"Malus"</formula>
    </cfRule>
    <cfRule type="cellIs" dxfId="58" priority="4" operator="equal">
      <formula>"Bonus"</formula>
    </cfRule>
  </conditionalFormatting>
  <conditionalFormatting sqref="Z19:Z20">
    <cfRule type="cellIs" dxfId="57" priority="5" operator="lessThan">
      <formula>0</formula>
    </cfRule>
    <cfRule type="cellIs" dxfId="56" priority="6" operator="equal">
      <formula>0</formula>
    </cfRule>
    <cfRule type="cellIs" dxfId="55" priority="7" operator="greaterThan">
      <formula>0</formula>
    </cfRule>
  </conditionalFormatting>
  <conditionalFormatting sqref="AC14:AC15">
    <cfRule type="expression" dxfId="54" priority="1">
      <formula>$S14="No"</formula>
    </cfRule>
  </conditionalFormatting>
  <conditionalFormatting sqref="AD8:AD15">
    <cfRule type="cellIs" dxfId="53" priority="29" operator="equal">
      <formula>$AA$7</formula>
    </cfRule>
    <cfRule type="cellIs" dxfId="52" priority="30" operator="equal">
      <formula>$Z$7</formula>
    </cfRule>
    <cfRule type="cellIs" dxfId="51" priority="31" operator="equal">
      <formula>$Y$7</formula>
    </cfRule>
    <cfRule type="cellIs" dxfId="50" priority="32" operator="equal">
      <formula>$W$7</formula>
    </cfRule>
    <cfRule type="cellIs" dxfId="49" priority="33" operator="equal">
      <formula>$V$7</formula>
    </cfRule>
    <cfRule type="cellIs" dxfId="48" priority="34" operator="equal">
      <formula>$X$7</formula>
    </cfRule>
  </conditionalFormatting>
  <conditionalFormatting sqref="AE8:AE15">
    <cfRule type="cellIs" dxfId="47" priority="24" operator="lessThan">
      <formula>0</formula>
    </cfRule>
    <cfRule type="cellIs" dxfId="46" priority="25" operator="equal">
      <formula>0</formula>
    </cfRule>
    <cfRule type="cellIs" dxfId="45" priority="26" operator="greaterThan">
      <formula>0</formula>
    </cfRule>
  </conditionalFormatting>
  <conditionalFormatting sqref="AE17">
    <cfRule type="cellIs" dxfId="44" priority="21" operator="lessThan">
      <formula>0</formula>
    </cfRule>
    <cfRule type="cellIs" dxfId="43" priority="22" operator="equal">
      <formula>0</formula>
    </cfRule>
    <cfRule type="cellIs" dxfId="42" priority="23" operator="greaterThan">
      <formula>0</formula>
    </cfRule>
  </conditionalFormatting>
  <dataValidations count="6">
    <dataValidation type="list" allowBlank="1" showInputMessage="1" showErrorMessage="1" sqref="AC14" xr:uid="{CABF43F1-DC19-48C0-81CD-7CB4C328DB48}">
      <formula1>$V$14:$AA$14</formula1>
    </dataValidation>
    <dataValidation type="list" allowBlank="1" showInputMessage="1" showErrorMessage="1" sqref="AC10" xr:uid="{A0F6868B-11DC-42BA-AE84-D6B54035DE42}">
      <formula1>$W$10:$AA$10</formula1>
    </dataValidation>
    <dataValidation type="list" allowBlank="1" showInputMessage="1" showErrorMessage="1" sqref="AC8:AC9" xr:uid="{0D9C8515-8F44-445C-A5EC-6224703F8C5F}">
      <formula1>$V$8:$AA$8</formula1>
    </dataValidation>
    <dataValidation type="list" allowBlank="1" showInputMessage="1" showErrorMessage="1" sqref="AC15" xr:uid="{F4939E3F-21D4-4C62-8286-B26479116C2B}">
      <formula1>$V$15:$W$15</formula1>
    </dataValidation>
    <dataValidation type="list" allowBlank="1" showInputMessage="1" showErrorMessage="1" sqref="AC11:AC13" xr:uid="{5FDE6C60-A152-4F8C-8BA3-C0CC5FE166D6}">
      <formula1>$V11:$AA11</formula1>
    </dataValidation>
    <dataValidation type="list" allowBlank="1" showInputMessage="1" showErrorMessage="1" sqref="S14:S15" xr:uid="{B524F151-489A-457B-96FA-6711EB62CA68}">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3A10-D00B-460D-86E2-3F40269E115B}">
  <sheetPr>
    <tabColor theme="3"/>
    <pageSetUpPr fitToPage="1"/>
  </sheetPr>
  <dimension ref="A1:AI30"/>
  <sheetViews>
    <sheetView showGridLines="0" topLeftCell="A14" zoomScaleNormal="100" zoomScaleSheetLayoutView="80" zoomScalePageLayoutView="85" workbookViewId="0">
      <selection activeCell="D15" sqref="D15"/>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20</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21" t="s">
        <v>44</v>
      </c>
      <c r="J7" s="21" t="s">
        <v>14</v>
      </c>
      <c r="K7" s="21" t="s">
        <v>45</v>
      </c>
      <c r="L7" s="21" t="s">
        <v>46</v>
      </c>
      <c r="M7" s="21" t="s">
        <v>47</v>
      </c>
      <c r="N7" s="21" t="s">
        <v>48</v>
      </c>
      <c r="O7" s="21" t="s">
        <v>49</v>
      </c>
      <c r="P7" s="92"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7" t="s">
        <v>52</v>
      </c>
      <c r="I8" s="26" t="s">
        <v>52</v>
      </c>
      <c r="J8" s="26" t="s">
        <v>52</v>
      </c>
      <c r="K8" s="26" t="s">
        <v>52</v>
      </c>
      <c r="L8" s="26" t="s">
        <v>52</v>
      </c>
      <c r="M8" s="26" t="s">
        <v>52</v>
      </c>
      <c r="N8" s="26" t="s">
        <v>52</v>
      </c>
      <c r="O8" s="26" t="s">
        <v>52</v>
      </c>
      <c r="P8" s="28"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7" t="s">
        <v>52</v>
      </c>
      <c r="I9" s="26" t="s">
        <v>52</v>
      </c>
      <c r="J9" s="26" t="s">
        <v>52</v>
      </c>
      <c r="K9" s="26" t="s">
        <v>52</v>
      </c>
      <c r="L9" s="26" t="s">
        <v>52</v>
      </c>
      <c r="M9" s="26" t="s">
        <v>52</v>
      </c>
      <c r="N9" s="26" t="s">
        <v>52</v>
      </c>
      <c r="O9" s="26" t="s">
        <v>52</v>
      </c>
      <c r="P9" s="28"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7" t="s">
        <v>52</v>
      </c>
      <c r="J10" s="27" t="s">
        <v>52</v>
      </c>
      <c r="K10" s="27" t="s">
        <v>52</v>
      </c>
      <c r="L10" s="27" t="s">
        <v>52</v>
      </c>
      <c r="M10" s="27" t="s">
        <v>52</v>
      </c>
      <c r="N10" s="27" t="s">
        <v>52</v>
      </c>
      <c r="O10" s="27" t="s">
        <v>52</v>
      </c>
      <c r="P10" s="28"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55" t="s">
        <v>52</v>
      </c>
      <c r="J11" s="55" t="s">
        <v>52</v>
      </c>
      <c r="K11" s="55" t="s">
        <v>52</v>
      </c>
      <c r="L11" s="55" t="s">
        <v>52</v>
      </c>
      <c r="M11" s="55" t="s">
        <v>52</v>
      </c>
      <c r="N11" s="55" t="s">
        <v>52</v>
      </c>
      <c r="O11" s="55" t="s">
        <v>52</v>
      </c>
      <c r="P11" s="40"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131</v>
      </c>
      <c r="E12" s="55" t="s">
        <v>60</v>
      </c>
      <c r="F12" s="55" t="s">
        <v>52</v>
      </c>
      <c r="G12" s="55" t="s">
        <v>52</v>
      </c>
      <c r="H12" s="55" t="s">
        <v>52</v>
      </c>
      <c r="I12" s="55" t="s">
        <v>52</v>
      </c>
      <c r="J12" s="55" t="s">
        <v>52</v>
      </c>
      <c r="K12" s="55" t="s">
        <v>52</v>
      </c>
      <c r="L12" s="55" t="s">
        <v>52</v>
      </c>
      <c r="M12" s="55" t="s">
        <v>52</v>
      </c>
      <c r="N12" s="55" t="s">
        <v>52</v>
      </c>
      <c r="O12" s="55" t="s">
        <v>52</v>
      </c>
      <c r="P12" s="40"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55" t="s">
        <v>52</v>
      </c>
      <c r="J13" s="55" t="s">
        <v>52</v>
      </c>
      <c r="K13" s="55" t="s">
        <v>52</v>
      </c>
      <c r="L13" s="55" t="s">
        <v>52</v>
      </c>
      <c r="M13" s="55" t="s">
        <v>52</v>
      </c>
      <c r="N13" s="55" t="s">
        <v>52</v>
      </c>
      <c r="O13" s="55" t="s">
        <v>52</v>
      </c>
      <c r="P13" s="40"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303" thickBot="1" x14ac:dyDescent="0.35">
      <c r="A15" s="39">
        <v>8</v>
      </c>
      <c r="B15" s="31" t="s">
        <v>61</v>
      </c>
      <c r="C15" s="30" t="s">
        <v>70</v>
      </c>
      <c r="D15" s="57" t="s">
        <v>129</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November</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41" priority="27">
      <formula>$S14="No"</formula>
    </cfRule>
  </conditionalFormatting>
  <conditionalFormatting sqref="P14:P15">
    <cfRule type="expression" dxfId="40" priority="28">
      <formula>$S14="Yes"</formula>
    </cfRule>
  </conditionalFormatting>
  <conditionalFormatting sqref="Y19:Y20">
    <cfRule type="cellIs" dxfId="39" priority="2" operator="equal">
      <formula>"Tolerance"</formula>
    </cfRule>
    <cfRule type="cellIs" dxfId="38" priority="3" operator="equal">
      <formula>"Malus"</formula>
    </cfRule>
    <cfRule type="cellIs" dxfId="37" priority="4" operator="equal">
      <formula>"Bonus"</formula>
    </cfRule>
  </conditionalFormatting>
  <conditionalFormatting sqref="Z19:Z20">
    <cfRule type="cellIs" dxfId="36" priority="5" operator="lessThan">
      <formula>0</formula>
    </cfRule>
    <cfRule type="cellIs" dxfId="35" priority="6" operator="equal">
      <formula>0</formula>
    </cfRule>
    <cfRule type="cellIs" dxfId="34" priority="7" operator="greaterThan">
      <formula>0</formula>
    </cfRule>
  </conditionalFormatting>
  <conditionalFormatting sqref="AC14:AC15">
    <cfRule type="expression" dxfId="33" priority="1">
      <formula>$S14="No"</formula>
    </cfRule>
  </conditionalFormatting>
  <conditionalFormatting sqref="AD8:AD15">
    <cfRule type="cellIs" dxfId="32" priority="29" operator="equal">
      <formula>$AA$7</formula>
    </cfRule>
    <cfRule type="cellIs" dxfId="31" priority="30" operator="equal">
      <formula>$Z$7</formula>
    </cfRule>
    <cfRule type="cellIs" dxfId="30" priority="31" operator="equal">
      <formula>$Y$7</formula>
    </cfRule>
    <cfRule type="cellIs" dxfId="29" priority="32" operator="equal">
      <formula>$W$7</formula>
    </cfRule>
    <cfRule type="cellIs" dxfId="28" priority="33" operator="equal">
      <formula>$V$7</formula>
    </cfRule>
    <cfRule type="cellIs" dxfId="27" priority="34" operator="equal">
      <formula>$X$7</formula>
    </cfRule>
  </conditionalFormatting>
  <conditionalFormatting sqref="AE8:AE15">
    <cfRule type="cellIs" dxfId="26" priority="24" operator="lessThan">
      <formula>0</formula>
    </cfRule>
    <cfRule type="cellIs" dxfId="25" priority="25" operator="equal">
      <formula>0</formula>
    </cfRule>
    <cfRule type="cellIs" dxfId="24" priority="26" operator="greaterThan">
      <formula>0</formula>
    </cfRule>
  </conditionalFormatting>
  <conditionalFormatting sqref="AE17">
    <cfRule type="cellIs" dxfId="23" priority="21" operator="lessThan">
      <formula>0</formula>
    </cfRule>
    <cfRule type="cellIs" dxfId="22" priority="22" operator="equal">
      <formula>0</formula>
    </cfRule>
    <cfRule type="cellIs" dxfId="21" priority="23" operator="greaterThan">
      <formula>0</formula>
    </cfRule>
  </conditionalFormatting>
  <dataValidations count="6">
    <dataValidation type="list" allowBlank="1" showInputMessage="1" showErrorMessage="1" sqref="AC11:AC13" xr:uid="{1D1E08F2-B7D0-4A59-B174-EEE00A84EFEC}">
      <formula1>$V11:$AA11</formula1>
    </dataValidation>
    <dataValidation type="list" allowBlank="1" showInputMessage="1" showErrorMessage="1" sqref="AC15" xr:uid="{34ADD2A3-4020-4856-9FEA-4DCCBAC5BD62}">
      <formula1>$V$15:$W$15</formula1>
    </dataValidation>
    <dataValidation type="list" allowBlank="1" showInputMessage="1" showErrorMessage="1" sqref="AC8:AC9" xr:uid="{5C6A6A18-9E7F-4188-A4E2-0CD329BB182D}">
      <formula1>$V$8:$AA$8</formula1>
    </dataValidation>
    <dataValidation type="list" allowBlank="1" showInputMessage="1" showErrorMessage="1" sqref="AC10" xr:uid="{6B13E178-3FE4-40D0-BC55-38FB88B51D95}">
      <formula1>$W$10:$AA$10</formula1>
    </dataValidation>
    <dataValidation type="list" allowBlank="1" showInputMessage="1" showErrorMessage="1" sqref="AC14" xr:uid="{C9D56764-D8D7-4E04-B032-39626D262085}">
      <formula1>$V$14:$AA$14</formula1>
    </dataValidation>
    <dataValidation type="list" allowBlank="1" showInputMessage="1" showErrorMessage="1" sqref="S14:S15" xr:uid="{D4B4176E-BE48-49C9-9646-D284D7DAB6C9}">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F8D8D-012E-4835-85FC-1DED28DC5BD1}">
  <sheetPr>
    <tabColor theme="3"/>
    <pageSetUpPr fitToPage="1"/>
  </sheetPr>
  <dimension ref="A1:AI30"/>
  <sheetViews>
    <sheetView showGridLines="0" topLeftCell="A14" zoomScaleNormal="100" zoomScaleSheetLayoutView="80" zoomScalePageLayoutView="85" workbookViewId="0">
      <selection activeCell="C15" sqref="C15"/>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21</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21" t="s">
        <v>44</v>
      </c>
      <c r="J7" s="21" t="s">
        <v>14</v>
      </c>
      <c r="K7" s="21" t="s">
        <v>45</v>
      </c>
      <c r="L7" s="21" t="s">
        <v>46</v>
      </c>
      <c r="M7" s="21" t="s">
        <v>47</v>
      </c>
      <c r="N7" s="21" t="s">
        <v>48</v>
      </c>
      <c r="O7" s="21" t="s">
        <v>49</v>
      </c>
      <c r="P7" s="21" t="s">
        <v>50</v>
      </c>
      <c r="Q7" s="92"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7" t="s">
        <v>52</v>
      </c>
      <c r="I8" s="26" t="s">
        <v>52</v>
      </c>
      <c r="J8" s="26" t="s">
        <v>52</v>
      </c>
      <c r="K8" s="26" t="s">
        <v>52</v>
      </c>
      <c r="L8" s="26" t="s">
        <v>52</v>
      </c>
      <c r="M8" s="26" t="s">
        <v>52</v>
      </c>
      <c r="N8" s="26" t="s">
        <v>52</v>
      </c>
      <c r="O8" s="26" t="s">
        <v>52</v>
      </c>
      <c r="P8" s="26" t="s">
        <v>52</v>
      </c>
      <c r="Q8" s="28"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7" t="s">
        <v>52</v>
      </c>
      <c r="I9" s="26" t="s">
        <v>52</v>
      </c>
      <c r="J9" s="26" t="s">
        <v>52</v>
      </c>
      <c r="K9" s="26" t="s">
        <v>52</v>
      </c>
      <c r="L9" s="26" t="s">
        <v>52</v>
      </c>
      <c r="M9" s="26" t="s">
        <v>52</v>
      </c>
      <c r="N9" s="26" t="s">
        <v>52</v>
      </c>
      <c r="O9" s="26" t="s">
        <v>52</v>
      </c>
      <c r="P9" s="26" t="s">
        <v>52</v>
      </c>
      <c r="Q9" s="28"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7" t="s">
        <v>52</v>
      </c>
      <c r="J10" s="27" t="s">
        <v>52</v>
      </c>
      <c r="K10" s="27" t="s">
        <v>52</v>
      </c>
      <c r="L10" s="27" t="s">
        <v>52</v>
      </c>
      <c r="M10" s="27" t="s">
        <v>52</v>
      </c>
      <c r="N10" s="27" t="s">
        <v>52</v>
      </c>
      <c r="O10" s="27" t="s">
        <v>52</v>
      </c>
      <c r="P10" s="27" t="s">
        <v>52</v>
      </c>
      <c r="Q10" s="28"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55" t="s">
        <v>52</v>
      </c>
      <c r="J11" s="55" t="s">
        <v>52</v>
      </c>
      <c r="K11" s="55" t="s">
        <v>52</v>
      </c>
      <c r="L11" s="55" t="s">
        <v>52</v>
      </c>
      <c r="M11" s="55" t="s">
        <v>52</v>
      </c>
      <c r="N11" s="55" t="s">
        <v>52</v>
      </c>
      <c r="O11" s="55" t="s">
        <v>52</v>
      </c>
      <c r="P11" s="55" t="s">
        <v>52</v>
      </c>
      <c r="Q11" s="40"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131</v>
      </c>
      <c r="E12" s="55" t="s">
        <v>60</v>
      </c>
      <c r="F12" s="55" t="s">
        <v>52</v>
      </c>
      <c r="G12" s="55" t="s">
        <v>52</v>
      </c>
      <c r="H12" s="55" t="s">
        <v>52</v>
      </c>
      <c r="I12" s="55" t="s">
        <v>52</v>
      </c>
      <c r="J12" s="55" t="s">
        <v>52</v>
      </c>
      <c r="K12" s="55" t="s">
        <v>52</v>
      </c>
      <c r="L12" s="55" t="s">
        <v>52</v>
      </c>
      <c r="M12" s="55" t="s">
        <v>52</v>
      </c>
      <c r="N12" s="55" t="s">
        <v>52</v>
      </c>
      <c r="O12" s="55" t="s">
        <v>52</v>
      </c>
      <c r="P12" s="55" t="s">
        <v>52</v>
      </c>
      <c r="Q12" s="40"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55" t="s">
        <v>52</v>
      </c>
      <c r="J13" s="55" t="s">
        <v>52</v>
      </c>
      <c r="K13" s="55" t="s">
        <v>52</v>
      </c>
      <c r="L13" s="55" t="s">
        <v>52</v>
      </c>
      <c r="M13" s="55" t="s">
        <v>52</v>
      </c>
      <c r="N13" s="55" t="s">
        <v>52</v>
      </c>
      <c r="O13" s="55" t="s">
        <v>52</v>
      </c>
      <c r="P13" s="55" t="s">
        <v>52</v>
      </c>
      <c r="Q13" s="40"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303" thickBot="1" x14ac:dyDescent="0.35">
      <c r="A15" s="39">
        <v>8</v>
      </c>
      <c r="B15" s="31" t="s">
        <v>61</v>
      </c>
      <c r="C15" s="30" t="s">
        <v>70</v>
      </c>
      <c r="D15" s="57" t="s">
        <v>129</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December</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20" priority="27">
      <formula>$S14="No"</formula>
    </cfRule>
  </conditionalFormatting>
  <conditionalFormatting sqref="Q14:Q15">
    <cfRule type="expression" dxfId="19" priority="28">
      <formula>$S14="Yes"</formula>
    </cfRule>
  </conditionalFormatting>
  <conditionalFormatting sqref="Y19:Y20">
    <cfRule type="cellIs" dxfId="18" priority="2" operator="equal">
      <formula>"Tolerance"</formula>
    </cfRule>
    <cfRule type="cellIs" dxfId="17" priority="3" operator="equal">
      <formula>"Malus"</formula>
    </cfRule>
    <cfRule type="cellIs" dxfId="16" priority="4" operator="equal">
      <formula>"Bonus"</formula>
    </cfRule>
  </conditionalFormatting>
  <conditionalFormatting sqref="Z19:Z20">
    <cfRule type="cellIs" dxfId="15" priority="5" operator="lessThan">
      <formula>0</formula>
    </cfRule>
    <cfRule type="cellIs" dxfId="14" priority="6" operator="equal">
      <formula>0</formula>
    </cfRule>
    <cfRule type="cellIs" dxfId="13" priority="7" operator="greaterThan">
      <formula>0</formula>
    </cfRule>
  </conditionalFormatting>
  <conditionalFormatting sqref="AC14:AC15">
    <cfRule type="expression" dxfId="12" priority="1">
      <formula>$S14="No"</formula>
    </cfRule>
  </conditionalFormatting>
  <conditionalFormatting sqref="AD8:AD15">
    <cfRule type="cellIs" dxfId="11" priority="29" operator="equal">
      <formula>$AA$7</formula>
    </cfRule>
    <cfRule type="cellIs" dxfId="10" priority="30" operator="equal">
      <formula>$Z$7</formula>
    </cfRule>
    <cfRule type="cellIs" dxfId="9" priority="31" operator="equal">
      <formula>$Y$7</formula>
    </cfRule>
    <cfRule type="cellIs" dxfId="8" priority="32" operator="equal">
      <formula>$W$7</formula>
    </cfRule>
    <cfRule type="cellIs" dxfId="7" priority="33" operator="equal">
      <formula>$V$7</formula>
    </cfRule>
    <cfRule type="cellIs" dxfId="6" priority="34" operator="equal">
      <formula>$X$7</formula>
    </cfRule>
  </conditionalFormatting>
  <conditionalFormatting sqref="AE8:AE15">
    <cfRule type="cellIs" dxfId="5" priority="24" operator="lessThan">
      <formula>0</formula>
    </cfRule>
    <cfRule type="cellIs" dxfId="4" priority="25" operator="equal">
      <formula>0</formula>
    </cfRule>
    <cfRule type="cellIs" dxfId="3" priority="26" operator="greaterThan">
      <formula>0</formula>
    </cfRule>
  </conditionalFormatting>
  <conditionalFormatting sqref="AE17">
    <cfRule type="cellIs" dxfId="2" priority="21" operator="lessThan">
      <formula>0</formula>
    </cfRule>
    <cfRule type="cellIs" dxfId="1" priority="22" operator="equal">
      <formula>0</formula>
    </cfRule>
    <cfRule type="cellIs" dxfId="0" priority="23" operator="greaterThan">
      <formula>0</formula>
    </cfRule>
  </conditionalFormatting>
  <dataValidations count="6">
    <dataValidation type="list" allowBlank="1" showInputMessage="1" showErrorMessage="1" sqref="AC14" xr:uid="{14FE4D22-6840-437D-BCDC-2DB398AB54A1}">
      <formula1>$V$14:$AA$14</formula1>
    </dataValidation>
    <dataValidation type="list" allowBlank="1" showInputMessage="1" showErrorMessage="1" sqref="AC10" xr:uid="{99BD3556-2CA0-44BE-934F-D384CDC3B74F}">
      <formula1>$W$10:$AA$10</formula1>
    </dataValidation>
    <dataValidation type="list" allowBlank="1" showInputMessage="1" showErrorMessage="1" sqref="AC8:AC9" xr:uid="{80ED5D2F-EF01-48C0-9974-BA2F2B1EE7E7}">
      <formula1>$V$8:$AA$8</formula1>
    </dataValidation>
    <dataValidation type="list" allowBlank="1" showInputMessage="1" showErrorMessage="1" sqref="AC15" xr:uid="{B2755BFD-BDA1-4A71-B4A1-C7D9F6164423}">
      <formula1>$V$15:$W$15</formula1>
    </dataValidation>
    <dataValidation type="list" allowBlank="1" showInputMessage="1" showErrorMessage="1" sqref="AC11:AC13" xr:uid="{D5CE17F1-F808-488A-85EE-DDEE061D1261}">
      <formula1>$V11:$AA11</formula1>
    </dataValidation>
    <dataValidation type="list" allowBlank="1" showInputMessage="1" showErrorMessage="1" sqref="S14:S15" xr:uid="{86729A8F-D404-4B2F-9778-EED4D3EDB6C6}">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4A57D-0680-4313-B426-D4F6C9B1EAC3}">
  <dimension ref="B2:H9"/>
  <sheetViews>
    <sheetView showGridLines="0" tabSelected="1" topLeftCell="G1" zoomScaleNormal="100" workbookViewId="0">
      <selection activeCell="H6" sqref="H6"/>
    </sheetView>
  </sheetViews>
  <sheetFormatPr defaultColWidth="8.77734375" defaultRowHeight="13.2" x14ac:dyDescent="0.25"/>
  <cols>
    <col min="1" max="1" width="4" style="95" customWidth="1"/>
    <col min="2" max="2" width="9.109375" style="95" bestFit="1" customWidth="1"/>
    <col min="3" max="8" width="46.109375" style="95" customWidth="1"/>
    <col min="9" max="16384" width="8.77734375" style="95"/>
  </cols>
  <sheetData>
    <row r="2" spans="2:8" ht="14.7" customHeight="1" x14ac:dyDescent="0.3">
      <c r="B2" s="134" t="s">
        <v>97</v>
      </c>
      <c r="C2" s="135"/>
      <c r="D2" s="135"/>
      <c r="E2" s="135"/>
      <c r="F2" s="135"/>
      <c r="G2" s="135"/>
      <c r="H2" s="135"/>
    </row>
    <row r="3" spans="2:8" ht="14.4" x14ac:dyDescent="0.25">
      <c r="B3" s="96" t="s">
        <v>98</v>
      </c>
      <c r="C3" s="97" t="s">
        <v>99</v>
      </c>
      <c r="D3" s="97" t="s">
        <v>100</v>
      </c>
      <c r="E3" s="97" t="s">
        <v>101</v>
      </c>
      <c r="F3" s="97" t="s">
        <v>110</v>
      </c>
      <c r="G3" s="97" t="s">
        <v>111</v>
      </c>
      <c r="H3" s="97" t="s">
        <v>112</v>
      </c>
    </row>
    <row r="4" spans="2:8" ht="124.2" x14ac:dyDescent="0.25">
      <c r="B4" s="98" t="s">
        <v>35</v>
      </c>
      <c r="C4" s="99" t="s">
        <v>116</v>
      </c>
      <c r="D4" s="99" t="s">
        <v>117</v>
      </c>
      <c r="E4" s="99" t="s">
        <v>118</v>
      </c>
      <c r="F4" s="99" t="s">
        <v>119</v>
      </c>
      <c r="G4" s="99" t="s">
        <v>120</v>
      </c>
      <c r="H4" s="99" t="s">
        <v>121</v>
      </c>
    </row>
    <row r="5" spans="2:8" ht="13.8" x14ac:dyDescent="0.25">
      <c r="B5" s="98" t="s">
        <v>102</v>
      </c>
      <c r="C5" s="99" t="s">
        <v>33</v>
      </c>
      <c r="D5" s="99" t="s">
        <v>103</v>
      </c>
      <c r="E5" s="99" t="s">
        <v>104</v>
      </c>
      <c r="F5" s="99" t="s">
        <v>33</v>
      </c>
      <c r="G5" s="99" t="s">
        <v>103</v>
      </c>
      <c r="H5" s="99" t="s">
        <v>33</v>
      </c>
    </row>
    <row r="6" spans="2:8" ht="234.6" x14ac:dyDescent="0.25">
      <c r="B6" s="98" t="s">
        <v>105</v>
      </c>
      <c r="C6" s="100" t="s">
        <v>109</v>
      </c>
      <c r="D6" s="100" t="s">
        <v>113</v>
      </c>
      <c r="E6" s="100" t="s">
        <v>114</v>
      </c>
      <c r="F6" s="100" t="s">
        <v>122</v>
      </c>
      <c r="G6" s="100" t="s">
        <v>115</v>
      </c>
      <c r="H6" s="100" t="s">
        <v>135</v>
      </c>
    </row>
    <row r="8" spans="2:8" ht="14.7" customHeight="1" x14ac:dyDescent="0.3">
      <c r="B8" s="136" t="s">
        <v>106</v>
      </c>
      <c r="C8" s="137"/>
      <c r="D8" s="137"/>
      <c r="E8" s="137"/>
      <c r="F8" s="137"/>
      <c r="G8" s="137"/>
      <c r="H8" s="138"/>
    </row>
    <row r="9" spans="2:8" ht="202.05" customHeight="1" x14ac:dyDescent="0.25">
      <c r="B9" s="139" t="s">
        <v>123</v>
      </c>
      <c r="C9" s="140"/>
      <c r="D9" s="140"/>
      <c r="E9" s="140"/>
      <c r="F9" s="140"/>
      <c r="G9" s="140"/>
      <c r="H9" s="141"/>
    </row>
  </sheetData>
  <mergeCells count="3">
    <mergeCell ref="B2:H2"/>
    <mergeCell ref="B8:H8"/>
    <mergeCell ref="B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747F-E592-4A98-BE7C-427FE6E7B901}">
  <sheetPr>
    <tabColor theme="3"/>
  </sheetPr>
  <dimension ref="A1:AG52"/>
  <sheetViews>
    <sheetView zoomScale="70" zoomScaleNormal="70" workbookViewId="0">
      <selection activeCell="E41" sqref="E41"/>
    </sheetView>
  </sheetViews>
  <sheetFormatPr defaultColWidth="9.109375" defaultRowHeight="13.2" x14ac:dyDescent="0.25"/>
  <cols>
    <col min="1" max="1" width="8" style="90" customWidth="1"/>
    <col min="2" max="2" width="40.5546875" style="90" customWidth="1"/>
    <col min="3" max="5" width="24.5546875" style="90" customWidth="1"/>
    <col min="6" max="6" width="7" style="90" customWidth="1"/>
    <col min="7" max="7" width="17.6640625" style="90" customWidth="1"/>
    <col min="8" max="8" width="14.5546875" style="90" customWidth="1"/>
    <col min="9" max="9" width="9.109375" style="90"/>
    <col min="10" max="10" width="9.5546875" style="90" bestFit="1" customWidth="1"/>
    <col min="11" max="16384" width="9.109375" style="90"/>
  </cols>
  <sheetData>
    <row r="1" spans="1:33" s="75" customFormat="1" ht="73.5" customHeight="1" thickBot="1" x14ac:dyDescent="0.35">
      <c r="A1" s="102" t="s">
        <v>2</v>
      </c>
      <c r="B1" s="103"/>
      <c r="C1" s="103"/>
      <c r="D1" s="103"/>
      <c r="E1" s="103"/>
      <c r="F1" s="103"/>
      <c r="G1" s="103"/>
      <c r="H1" s="103"/>
      <c r="I1" s="103"/>
      <c r="J1" s="104"/>
      <c r="K1" s="105"/>
      <c r="L1" s="106"/>
      <c r="M1" s="106"/>
      <c r="N1" s="106"/>
      <c r="O1" s="106"/>
      <c r="P1" s="106"/>
      <c r="Q1" s="74"/>
      <c r="R1" s="74"/>
      <c r="S1" s="74"/>
      <c r="T1" s="74"/>
      <c r="U1" s="74"/>
      <c r="V1" s="74"/>
      <c r="W1" s="74"/>
      <c r="X1" s="74"/>
      <c r="Y1" s="74"/>
      <c r="Z1" s="74"/>
      <c r="AA1" s="74"/>
      <c r="AB1" s="74"/>
      <c r="AC1" s="74"/>
      <c r="AD1" s="74"/>
      <c r="AE1" s="74"/>
      <c r="AF1" s="74"/>
      <c r="AG1" s="74"/>
    </row>
    <row r="2" spans="1:33" s="75" customFormat="1" ht="15.6" x14ac:dyDescent="0.3">
      <c r="A2" s="76"/>
      <c r="N2" s="77"/>
    </row>
    <row r="3" spans="1:33" s="75" customFormat="1" ht="13.8" x14ac:dyDescent="0.3">
      <c r="A3" s="78" t="s">
        <v>3</v>
      </c>
      <c r="B3" s="79" t="s">
        <v>4</v>
      </c>
      <c r="N3" s="77"/>
    </row>
    <row r="4" spans="1:33" s="75" customFormat="1" ht="7.5" customHeight="1" x14ac:dyDescent="0.3">
      <c r="A4" s="80"/>
      <c r="N4" s="77"/>
    </row>
    <row r="5" spans="1:33" s="75" customFormat="1" ht="42" customHeight="1" x14ac:dyDescent="0.3">
      <c r="B5" s="81" t="s">
        <v>94</v>
      </c>
      <c r="C5" s="35"/>
      <c r="D5" s="35"/>
      <c r="E5" s="35"/>
      <c r="F5" s="35"/>
      <c r="G5" s="35"/>
      <c r="H5" s="35"/>
      <c r="I5" s="35"/>
      <c r="J5" s="82"/>
      <c r="N5" s="77"/>
    </row>
    <row r="6" spans="1:33" s="75" customFormat="1" ht="13.8" x14ac:dyDescent="0.3">
      <c r="N6" s="77"/>
    </row>
    <row r="7" spans="1:33" s="75" customFormat="1" ht="44.25" customHeight="1" x14ac:dyDescent="0.3">
      <c r="B7" s="17" t="s">
        <v>5</v>
      </c>
      <c r="C7" s="17" t="s">
        <v>6</v>
      </c>
      <c r="D7" s="17" t="s">
        <v>7</v>
      </c>
      <c r="E7" s="36" t="s">
        <v>8</v>
      </c>
      <c r="N7" s="77"/>
    </row>
    <row r="8" spans="1:33" s="75" customFormat="1" ht="6.45" customHeight="1" x14ac:dyDescent="0.3">
      <c r="N8" s="77"/>
    </row>
    <row r="9" spans="1:33" s="75" customFormat="1" ht="14.25" customHeight="1" x14ac:dyDescent="0.3">
      <c r="B9" s="83" t="s">
        <v>9</v>
      </c>
      <c r="C9" s="12" t="str">
        <f>Jan!Y19</f>
        <v/>
      </c>
      <c r="D9" s="18" t="str">
        <f>Jan!Z19</f>
        <v/>
      </c>
      <c r="E9" s="19" t="str">
        <f>Jan!Z20</f>
        <v/>
      </c>
      <c r="N9" s="77"/>
    </row>
    <row r="10" spans="1:33" s="75" customFormat="1" ht="6.45" customHeight="1" x14ac:dyDescent="0.3">
      <c r="C10" s="8"/>
      <c r="N10" s="77"/>
    </row>
    <row r="11" spans="1:33" s="75" customFormat="1" ht="14.4" x14ac:dyDescent="0.3">
      <c r="B11" s="83" t="s">
        <v>11</v>
      </c>
      <c r="C11" s="12" t="str">
        <f>Feb!Y19</f>
        <v/>
      </c>
      <c r="D11" s="18" t="str">
        <f>Feb!Z19</f>
        <v/>
      </c>
      <c r="E11" s="19" t="str">
        <f>Feb!Z20</f>
        <v/>
      </c>
      <c r="N11" s="77"/>
    </row>
    <row r="12" spans="1:33" s="75" customFormat="1" ht="6.45" customHeight="1" x14ac:dyDescent="0.3">
      <c r="C12" s="8"/>
      <c r="N12" s="77"/>
    </row>
    <row r="13" spans="1:33" s="75" customFormat="1" ht="14.4" x14ac:dyDescent="0.3">
      <c r="B13" s="83" t="s">
        <v>12</v>
      </c>
      <c r="C13" s="12" t="str">
        <f>Mar!$Y$19</f>
        <v/>
      </c>
      <c r="D13" s="18" t="str">
        <f>Mar!Z19</f>
        <v/>
      </c>
      <c r="E13" s="19" t="str">
        <f>Mar!Z20</f>
        <v/>
      </c>
      <c r="N13" s="77"/>
    </row>
    <row r="14" spans="1:33" s="75" customFormat="1" ht="6.45" customHeight="1" x14ac:dyDescent="0.3">
      <c r="C14" s="8"/>
      <c r="N14" s="77"/>
    </row>
    <row r="15" spans="1:33" s="75" customFormat="1" ht="14.4" x14ac:dyDescent="0.3">
      <c r="B15" s="83" t="s">
        <v>13</v>
      </c>
      <c r="C15" s="12" t="str">
        <f>Apr!$Y$19</f>
        <v/>
      </c>
      <c r="D15" s="18" t="str">
        <f>Apr!Z19</f>
        <v/>
      </c>
      <c r="E15" s="19" t="str">
        <f>Apr!Z20</f>
        <v/>
      </c>
      <c r="N15" s="77"/>
    </row>
    <row r="16" spans="1:33" s="75" customFormat="1" ht="6.45" customHeight="1" x14ac:dyDescent="0.3">
      <c r="C16" s="8"/>
      <c r="N16" s="77"/>
    </row>
    <row r="17" spans="2:14" s="75" customFormat="1" ht="14.4" x14ac:dyDescent="0.3">
      <c r="B17" s="83" t="s">
        <v>14</v>
      </c>
      <c r="C17" s="12" t="str">
        <f>May!$Y$19</f>
        <v/>
      </c>
      <c r="D17" s="18" t="str">
        <f>May!Z19</f>
        <v/>
      </c>
      <c r="E17" s="19" t="str">
        <f>May!Z20</f>
        <v/>
      </c>
      <c r="N17" s="77"/>
    </row>
    <row r="18" spans="2:14" s="75" customFormat="1" ht="6.45" customHeight="1" x14ac:dyDescent="0.3">
      <c r="C18" s="8"/>
      <c r="N18" s="77"/>
    </row>
    <row r="19" spans="2:14" s="75" customFormat="1" ht="14.4" x14ac:dyDescent="0.3">
      <c r="B19" s="83" t="s">
        <v>15</v>
      </c>
      <c r="C19" s="12" t="str">
        <f>Jun!$Y$19</f>
        <v/>
      </c>
      <c r="D19" s="18" t="str">
        <f>Jun!Z19</f>
        <v/>
      </c>
      <c r="E19" s="19" t="str">
        <f>Jun!Z20</f>
        <v/>
      </c>
      <c r="N19" s="77"/>
    </row>
    <row r="20" spans="2:14" s="75" customFormat="1" ht="6.45" customHeight="1" x14ac:dyDescent="0.3">
      <c r="C20" s="8"/>
      <c r="N20" s="77"/>
    </row>
    <row r="21" spans="2:14" s="75" customFormat="1" ht="14.4" x14ac:dyDescent="0.3">
      <c r="B21" s="83" t="s">
        <v>16</v>
      </c>
      <c r="C21" s="12" t="str">
        <f>Jul!$Y$19</f>
        <v/>
      </c>
      <c r="D21" s="18" t="str">
        <f>Jul!Z19</f>
        <v/>
      </c>
      <c r="E21" s="19" t="str">
        <f>Jul!Z20</f>
        <v/>
      </c>
      <c r="N21" s="77"/>
    </row>
    <row r="22" spans="2:14" s="75" customFormat="1" ht="6.45" customHeight="1" x14ac:dyDescent="0.3">
      <c r="C22" s="8"/>
      <c r="N22" s="77"/>
    </row>
    <row r="23" spans="2:14" s="75" customFormat="1" ht="14.4" x14ac:dyDescent="0.3">
      <c r="B23" s="83" t="s">
        <v>17</v>
      </c>
      <c r="C23" s="12" t="str">
        <f>Aug!$Y$19</f>
        <v/>
      </c>
      <c r="D23" s="18" t="str">
        <f>Aug!Z19</f>
        <v/>
      </c>
      <c r="E23" s="19" t="str">
        <f>Aug!Z20</f>
        <v/>
      </c>
      <c r="N23" s="77"/>
    </row>
    <row r="24" spans="2:14" s="75" customFormat="1" ht="6.45" customHeight="1" x14ac:dyDescent="0.3">
      <c r="C24" s="8"/>
      <c r="N24" s="77"/>
    </row>
    <row r="25" spans="2:14" s="75" customFormat="1" ht="14.4" x14ac:dyDescent="0.3">
      <c r="B25" s="83" t="s">
        <v>18</v>
      </c>
      <c r="C25" s="12" t="str">
        <f>Sep!$Y$19</f>
        <v/>
      </c>
      <c r="D25" s="18" t="str">
        <f>Sep!Z19</f>
        <v/>
      </c>
      <c r="E25" s="19" t="str">
        <f>Sep!Z20</f>
        <v/>
      </c>
      <c r="N25" s="77"/>
    </row>
    <row r="26" spans="2:14" s="75" customFormat="1" ht="6.45" customHeight="1" x14ac:dyDescent="0.3">
      <c r="C26" s="8"/>
      <c r="N26" s="77"/>
    </row>
    <row r="27" spans="2:14" s="75" customFormat="1" ht="14.4" x14ac:dyDescent="0.3">
      <c r="B27" s="83" t="s">
        <v>19</v>
      </c>
      <c r="C27" s="12" t="str">
        <f>Oct!$Y$19</f>
        <v/>
      </c>
      <c r="D27" s="18" t="str">
        <f>Oct!Z19</f>
        <v/>
      </c>
      <c r="E27" s="19" t="str">
        <f>Oct!Z20</f>
        <v/>
      </c>
      <c r="N27" s="77"/>
    </row>
    <row r="28" spans="2:14" s="75" customFormat="1" ht="6.45" customHeight="1" x14ac:dyDescent="0.3">
      <c r="C28" s="8"/>
      <c r="N28" s="77"/>
    </row>
    <row r="29" spans="2:14" s="75" customFormat="1" ht="14.4" x14ac:dyDescent="0.3">
      <c r="B29" s="83" t="s">
        <v>20</v>
      </c>
      <c r="C29" s="12" t="str">
        <f>Nov!$Y$19</f>
        <v/>
      </c>
      <c r="D29" s="18" t="str">
        <f>Nov!Z19</f>
        <v/>
      </c>
      <c r="E29" s="19" t="str">
        <f>Nov!Z20</f>
        <v/>
      </c>
      <c r="N29" s="77"/>
    </row>
    <row r="30" spans="2:14" s="75" customFormat="1" ht="6.45" customHeight="1" x14ac:dyDescent="0.3">
      <c r="C30" s="8"/>
      <c r="N30" s="77"/>
    </row>
    <row r="31" spans="2:14" s="75" customFormat="1" ht="14.4" x14ac:dyDescent="0.3">
      <c r="B31" s="83" t="s">
        <v>21</v>
      </c>
      <c r="C31" s="12" t="str">
        <f>Dec!$Y$19</f>
        <v/>
      </c>
      <c r="D31" s="18" t="str">
        <f>Dec!Z19</f>
        <v/>
      </c>
      <c r="E31" s="19" t="str">
        <f>Dec!Z20</f>
        <v/>
      </c>
      <c r="N31" s="77"/>
    </row>
    <row r="32" spans="2:14" s="75" customFormat="1" ht="13.8" x14ac:dyDescent="0.3">
      <c r="N32" s="77"/>
    </row>
    <row r="33" spans="2:14" s="75" customFormat="1" ht="13.8" x14ac:dyDescent="0.3">
      <c r="N33" s="77"/>
    </row>
    <row r="34" spans="2:14" s="75" customFormat="1" ht="13.8" x14ac:dyDescent="0.3">
      <c r="N34" s="77"/>
    </row>
    <row r="35" spans="2:14" s="75" customFormat="1" ht="13.8" x14ac:dyDescent="0.3">
      <c r="N35" s="77"/>
    </row>
    <row r="36" spans="2:14" s="75" customFormat="1" ht="13.8" x14ac:dyDescent="0.3">
      <c r="C36" s="81" t="s">
        <v>22</v>
      </c>
      <c r="G36" s="81" t="s">
        <v>23</v>
      </c>
      <c r="N36" s="77"/>
    </row>
    <row r="37" spans="2:14" s="75" customFormat="1" ht="43.2" customHeight="1" x14ac:dyDescent="0.3">
      <c r="C37" s="17" t="s">
        <v>24</v>
      </c>
      <c r="D37" s="36" t="s">
        <v>95</v>
      </c>
      <c r="E37" s="36" t="s">
        <v>25</v>
      </c>
      <c r="G37" s="36" t="s">
        <v>96</v>
      </c>
      <c r="H37" s="19">
        <f>Jan!V20+Feb!V20+Mar!V20+Apr!V20+May!V20+Jun!V20+Jul!V20+Aug!V20+Sep!V20+Oct!V20+Nov!V20+Dec!V20</f>
        <v>0</v>
      </c>
      <c r="J37" s="84"/>
      <c r="N37" s="77"/>
    </row>
    <row r="38" spans="2:14" s="75" customFormat="1" ht="7.95" customHeight="1" x14ac:dyDescent="0.3">
      <c r="G38" s="37"/>
      <c r="H38" s="37"/>
      <c r="N38" s="77"/>
    </row>
    <row r="39" spans="2:14" s="75" customFormat="1" ht="14.4" x14ac:dyDescent="0.3">
      <c r="C39" s="12" t="s">
        <v>10</v>
      </c>
      <c r="D39" s="18">
        <f>IFERROR(E39/H37,0)</f>
        <v>0</v>
      </c>
      <c r="E39" s="19">
        <f>SUMIF(C9:C31,"Bonus",E9:E31)</f>
        <v>0</v>
      </c>
      <c r="G39" s="19">
        <f>E39</f>
        <v>0</v>
      </c>
      <c r="H39" s="81" t="s">
        <v>26</v>
      </c>
      <c r="N39" s="77"/>
    </row>
    <row r="40" spans="2:14" s="75" customFormat="1" ht="14.4" x14ac:dyDescent="0.3">
      <c r="C40" s="85" t="s">
        <v>34</v>
      </c>
      <c r="D40" s="18">
        <f>IFERROR(E40/H37,0)</f>
        <v>0</v>
      </c>
      <c r="E40" s="19">
        <f>SUMIF(C9:C31,"Malus",E9:E31)*-1</f>
        <v>0</v>
      </c>
      <c r="G40" s="19">
        <f>IF(E40&gt;H37*0.05,H37*0.05,E40)</f>
        <v>0</v>
      </c>
      <c r="H40" s="81" t="s">
        <v>27</v>
      </c>
      <c r="N40" s="77"/>
    </row>
    <row r="41" spans="2:14" s="75" customFormat="1" ht="83.25" customHeight="1" x14ac:dyDescent="0.3">
      <c r="E41" s="38" t="s">
        <v>124</v>
      </c>
      <c r="N41" s="77"/>
    </row>
    <row r="42" spans="2:14" s="75" customFormat="1" ht="13.8" x14ac:dyDescent="0.3">
      <c r="N42" s="77"/>
    </row>
    <row r="43" spans="2:14" s="75" customFormat="1" ht="13.8" x14ac:dyDescent="0.3">
      <c r="N43" s="77"/>
    </row>
    <row r="44" spans="2:14" s="75" customFormat="1" ht="12" customHeight="1" x14ac:dyDescent="0.3">
      <c r="N44" s="77"/>
    </row>
    <row r="45" spans="2:14" s="75" customFormat="1" ht="13.8" x14ac:dyDescent="0.3">
      <c r="N45" s="77"/>
    </row>
    <row r="46" spans="2:14" s="75" customFormat="1" ht="13.8" x14ac:dyDescent="0.3">
      <c r="B46" s="75" t="s">
        <v>28</v>
      </c>
      <c r="C46" s="86"/>
      <c r="D46" s="86"/>
      <c r="E46" s="86"/>
      <c r="F46" s="86"/>
      <c r="G46" s="86"/>
      <c r="N46" s="77"/>
    </row>
    <row r="47" spans="2:14" s="75" customFormat="1" ht="21" customHeight="1" x14ac:dyDescent="0.3">
      <c r="N47" s="77"/>
    </row>
    <row r="48" spans="2:14" s="75" customFormat="1" ht="13.8" x14ac:dyDescent="0.3">
      <c r="B48" s="75" t="s">
        <v>29</v>
      </c>
      <c r="C48" s="86"/>
      <c r="D48" s="86"/>
      <c r="E48" s="86"/>
      <c r="F48" s="86"/>
      <c r="G48" s="86"/>
      <c r="N48" s="77"/>
    </row>
    <row r="49" spans="2:14" s="75" customFormat="1" ht="21" customHeight="1" x14ac:dyDescent="0.3">
      <c r="K49" s="87"/>
      <c r="L49" s="87"/>
      <c r="N49" s="77"/>
    </row>
    <row r="50" spans="2:14" s="75" customFormat="1" ht="13.8" x14ac:dyDescent="0.3">
      <c r="B50" s="75" t="s">
        <v>30</v>
      </c>
      <c r="C50" s="86"/>
      <c r="D50" s="86"/>
      <c r="E50" s="86"/>
      <c r="F50" s="86"/>
      <c r="G50" s="86"/>
      <c r="K50" s="88"/>
      <c r="L50" s="89"/>
      <c r="N50" s="77"/>
    </row>
    <row r="51" spans="2:14" s="75" customFormat="1" ht="21" customHeight="1" x14ac:dyDescent="0.3"/>
    <row r="52" spans="2:14" s="75" customFormat="1" ht="13.8" x14ac:dyDescent="0.3">
      <c r="N52" s="77"/>
    </row>
  </sheetData>
  <mergeCells count="2">
    <mergeCell ref="A1:J1"/>
    <mergeCell ref="K1:P1"/>
  </mergeCells>
  <conditionalFormatting sqref="C9">
    <cfRule type="cellIs" dxfId="299" priority="42" operator="equal">
      <formula>""</formula>
    </cfRule>
    <cfRule type="cellIs" dxfId="298" priority="44" operator="equal">
      <formula>"Malus"</formula>
    </cfRule>
    <cfRule type="cellIs" dxfId="297" priority="43" operator="equal">
      <formula>"Bonus"</formula>
    </cfRule>
    <cfRule type="cellIs" dxfId="296" priority="41" operator="equal">
      <formula>"Tolerance"</formula>
    </cfRule>
  </conditionalFormatting>
  <conditionalFormatting sqref="C11">
    <cfRule type="cellIs" dxfId="295" priority="40" operator="equal">
      <formula>"Malus"</formula>
    </cfRule>
    <cfRule type="cellIs" dxfId="294" priority="39" operator="equal">
      <formula>"Bonus"</formula>
    </cfRule>
    <cfRule type="cellIs" dxfId="293" priority="38" operator="equal">
      <formula>""</formula>
    </cfRule>
    <cfRule type="cellIs" dxfId="292" priority="37" operator="equal">
      <formula>"Tolerance"</formula>
    </cfRule>
  </conditionalFormatting>
  <conditionalFormatting sqref="C13">
    <cfRule type="cellIs" dxfId="291" priority="35" operator="equal">
      <formula>"Bonus"</formula>
    </cfRule>
    <cfRule type="cellIs" dxfId="290" priority="34" operator="equal">
      <formula>""</formula>
    </cfRule>
    <cfRule type="cellIs" dxfId="289" priority="33" operator="equal">
      <formula>"Tolerance"</formula>
    </cfRule>
    <cfRule type="cellIs" dxfId="288" priority="36" operator="equal">
      <formula>"Malus"</formula>
    </cfRule>
  </conditionalFormatting>
  <conditionalFormatting sqref="C15">
    <cfRule type="cellIs" dxfId="287" priority="31" operator="equal">
      <formula>"Bonus"</formula>
    </cfRule>
    <cfRule type="cellIs" dxfId="286" priority="32" operator="equal">
      <formula>"Malus"</formula>
    </cfRule>
    <cfRule type="cellIs" dxfId="285" priority="30" operator="equal">
      <formula>""</formula>
    </cfRule>
    <cfRule type="cellIs" dxfId="284" priority="29" operator="equal">
      <formula>"Tolerance"</formula>
    </cfRule>
  </conditionalFormatting>
  <conditionalFormatting sqref="C17">
    <cfRule type="cellIs" dxfId="283" priority="25" operator="equal">
      <formula>"Tolerance"</formula>
    </cfRule>
    <cfRule type="cellIs" dxfId="282" priority="26" operator="equal">
      <formula>""</formula>
    </cfRule>
    <cfRule type="cellIs" dxfId="281" priority="27" operator="equal">
      <formula>"Bonus"</formula>
    </cfRule>
    <cfRule type="cellIs" dxfId="280" priority="28" operator="equal">
      <formula>"Malus"</formula>
    </cfRule>
  </conditionalFormatting>
  <conditionalFormatting sqref="C19">
    <cfRule type="cellIs" dxfId="279" priority="24" operator="equal">
      <formula>"Malus"</formula>
    </cfRule>
    <cfRule type="cellIs" dxfId="278" priority="23" operator="equal">
      <formula>"Bonus"</formula>
    </cfRule>
    <cfRule type="cellIs" dxfId="277" priority="22" operator="equal">
      <formula>""</formula>
    </cfRule>
    <cfRule type="cellIs" dxfId="276" priority="21" operator="equal">
      <formula>"Tolerance"</formula>
    </cfRule>
  </conditionalFormatting>
  <conditionalFormatting sqref="C21">
    <cfRule type="cellIs" dxfId="275" priority="19" operator="equal">
      <formula>"Bonus"</formula>
    </cfRule>
    <cfRule type="cellIs" dxfId="274" priority="20" operator="equal">
      <formula>"Malus"</formula>
    </cfRule>
    <cfRule type="cellIs" dxfId="273" priority="18" operator="equal">
      <formula>""</formula>
    </cfRule>
    <cfRule type="cellIs" dxfId="272" priority="17" operator="equal">
      <formula>"Tolerance"</formula>
    </cfRule>
  </conditionalFormatting>
  <conditionalFormatting sqref="C23">
    <cfRule type="cellIs" dxfId="271" priority="13" operator="equal">
      <formula>"Tolerance"</formula>
    </cfRule>
    <cfRule type="cellIs" dxfId="270" priority="16" operator="equal">
      <formula>"Malus"</formula>
    </cfRule>
    <cfRule type="cellIs" dxfId="269" priority="15" operator="equal">
      <formula>"Bonus"</formula>
    </cfRule>
    <cfRule type="cellIs" dxfId="268" priority="14" operator="equal">
      <formula>""</formula>
    </cfRule>
  </conditionalFormatting>
  <conditionalFormatting sqref="C25">
    <cfRule type="cellIs" dxfId="267" priority="9" operator="equal">
      <formula>"Tolerance"</formula>
    </cfRule>
    <cfRule type="cellIs" dxfId="266" priority="12" operator="equal">
      <formula>"Malus"</formula>
    </cfRule>
    <cfRule type="cellIs" dxfId="265" priority="11" operator="equal">
      <formula>"Bonus"</formula>
    </cfRule>
    <cfRule type="cellIs" dxfId="264" priority="10" operator="equal">
      <formula>""</formula>
    </cfRule>
  </conditionalFormatting>
  <conditionalFormatting sqref="C27">
    <cfRule type="cellIs" dxfId="263" priority="45" operator="equal">
      <formula>"Tolerance"</formula>
    </cfRule>
    <cfRule type="cellIs" dxfId="262" priority="52" operator="equal">
      <formula>""</formula>
    </cfRule>
    <cfRule type="cellIs" dxfId="261" priority="53" operator="equal">
      <formula>"Bonus"</formula>
    </cfRule>
    <cfRule type="cellIs" dxfId="260" priority="54" operator="equal">
      <formula>"Malus"</formula>
    </cfRule>
  </conditionalFormatting>
  <conditionalFormatting sqref="C29">
    <cfRule type="cellIs" dxfId="259" priority="5" operator="equal">
      <formula>"Tolerance"</formula>
    </cfRule>
    <cfRule type="cellIs" dxfId="258" priority="6" operator="equal">
      <formula>""</formula>
    </cfRule>
    <cfRule type="cellIs" dxfId="257" priority="8" operator="equal">
      <formula>"Malus"</formula>
    </cfRule>
    <cfRule type="cellIs" dxfId="256" priority="7" operator="equal">
      <formula>"Bonus"</formula>
    </cfRule>
  </conditionalFormatting>
  <conditionalFormatting sqref="C31">
    <cfRule type="cellIs" dxfId="255" priority="2" operator="equal">
      <formula>""</formula>
    </cfRule>
    <cfRule type="cellIs" dxfId="254" priority="3" operator="equal">
      <formula>"Bonus"</formula>
    </cfRule>
    <cfRule type="cellIs" dxfId="253" priority="4" operator="equal">
      <formula>"Malus"</formula>
    </cfRule>
    <cfRule type="cellIs" dxfId="252" priority="1" operator="equal">
      <formula>"Tolerance"</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F3AA-7B29-4080-B446-7EA1AB2248B1}">
  <sheetPr>
    <tabColor theme="3"/>
    <pageSetUpPr fitToPage="1"/>
  </sheetPr>
  <dimension ref="A1:AI30"/>
  <sheetViews>
    <sheetView showGridLines="0" topLeftCell="A8" zoomScaleNormal="100" zoomScaleSheetLayoutView="80" zoomScalePageLayoutView="85" workbookViewId="0">
      <selection activeCell="D12" sqref="D12"/>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441406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109375" style="8" customWidth="1"/>
    <col min="30" max="30" width="14.109375" style="8" customWidth="1"/>
    <col min="31" max="31" width="12" style="8" customWidth="1"/>
    <col min="32" max="32" width="28.77734375" style="8" customWidth="1"/>
    <col min="33" max="16384" width="11.21875" style="8"/>
  </cols>
  <sheetData>
    <row r="1" spans="1:35" ht="51.15"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1.1" customHeight="1" x14ac:dyDescent="0.3">
      <c r="A2" s="9"/>
    </row>
    <row r="3" spans="1:35" x14ac:dyDescent="0.3">
      <c r="B3" s="54" t="s">
        <v>31</v>
      </c>
      <c r="C3" s="73" t="s">
        <v>9</v>
      </c>
    </row>
    <row r="4" spans="1:35" ht="11.1" customHeight="1" thickBot="1" x14ac:dyDescent="0.35"/>
    <row r="5" spans="1:35" ht="15.6"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20" t="s">
        <v>41</v>
      </c>
      <c r="G7" s="21" t="s">
        <v>42</v>
      </c>
      <c r="H7" s="29" t="s">
        <v>43</v>
      </c>
      <c r="I7" s="21" t="s">
        <v>44</v>
      </c>
      <c r="J7" s="21" t="s">
        <v>14</v>
      </c>
      <c r="K7" s="21" t="s">
        <v>45</v>
      </c>
      <c r="L7" s="21" t="s">
        <v>46</v>
      </c>
      <c r="M7" s="21" t="s">
        <v>47</v>
      </c>
      <c r="N7" s="21"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8" t="s">
        <v>52</v>
      </c>
      <c r="G8" s="26" t="s">
        <v>52</v>
      </c>
      <c r="H8" s="27" t="s">
        <v>52</v>
      </c>
      <c r="I8" s="26" t="s">
        <v>52</v>
      </c>
      <c r="J8" s="26" t="s">
        <v>52</v>
      </c>
      <c r="K8" s="26" t="s">
        <v>52</v>
      </c>
      <c r="L8" s="26" t="s">
        <v>52</v>
      </c>
      <c r="M8" s="26" t="s">
        <v>52</v>
      </c>
      <c r="N8" s="26" t="s">
        <v>52</v>
      </c>
      <c r="O8" s="26" t="s">
        <v>52</v>
      </c>
      <c r="P8" s="26" t="s">
        <v>52</v>
      </c>
      <c r="Q8" s="26" t="s">
        <v>52</v>
      </c>
      <c r="R8" s="33">
        <v>0.15</v>
      </c>
      <c r="S8" s="33" t="s">
        <v>81</v>
      </c>
      <c r="T8" s="61">
        <f>R8+R8/SUMIF($S$8:$S$15,"Yes",$R$8:$R$15)*SUMIF($S$8:$S$15,"No",$R$8:$R$15)</f>
        <v>0.1875</v>
      </c>
      <c r="U8" s="14"/>
      <c r="V8" s="46" t="s">
        <v>53</v>
      </c>
      <c r="W8" s="46" t="s">
        <v>54</v>
      </c>
      <c r="X8" s="46" t="s">
        <v>55</v>
      </c>
      <c r="Y8" s="46" t="s">
        <v>56</v>
      </c>
      <c r="Z8" s="46" t="s">
        <v>57</v>
      </c>
      <c r="AA8" s="46" t="s">
        <v>66</v>
      </c>
      <c r="AB8" s="14"/>
      <c r="AC8" s="69"/>
      <c r="AD8" s="53" t="str">
        <f>_xlfn.XLOOKUP(AC8,V8:AA8,$V$7:$AA$7,"",0)</f>
        <v/>
      </c>
      <c r="AE8" s="67" t="str">
        <f>IF(ISBLANK(AC8),"",$T8*AD8)</f>
        <v/>
      </c>
      <c r="AF8" s="45"/>
    </row>
    <row r="9" spans="1:35" ht="144" x14ac:dyDescent="0.3">
      <c r="A9" s="39">
        <v>2</v>
      </c>
      <c r="B9" s="31" t="s">
        <v>61</v>
      </c>
      <c r="C9" s="30" t="s">
        <v>75</v>
      </c>
      <c r="D9" s="142" t="s">
        <v>132</v>
      </c>
      <c r="E9" s="34" t="s">
        <v>60</v>
      </c>
      <c r="F9" s="28" t="s">
        <v>52</v>
      </c>
      <c r="G9" s="26" t="s">
        <v>52</v>
      </c>
      <c r="H9" s="27" t="s">
        <v>52</v>
      </c>
      <c r="I9" s="26" t="s">
        <v>52</v>
      </c>
      <c r="J9" s="26" t="s">
        <v>52</v>
      </c>
      <c r="K9" s="26" t="s">
        <v>52</v>
      </c>
      <c r="L9" s="26" t="s">
        <v>52</v>
      </c>
      <c r="M9" s="26" t="s">
        <v>52</v>
      </c>
      <c r="N9" s="26" t="s">
        <v>52</v>
      </c>
      <c r="O9" s="26" t="s">
        <v>52</v>
      </c>
      <c r="P9" s="26" t="s">
        <v>52</v>
      </c>
      <c r="Q9" s="26" t="s">
        <v>52</v>
      </c>
      <c r="R9" s="33">
        <v>0.08</v>
      </c>
      <c r="S9" s="33" t="s">
        <v>81</v>
      </c>
      <c r="T9" s="61">
        <f t="shared" ref="T9:T13" si="0">R9+R9/SUMIF($S$8:$S$15,"Yes",$R$8:$R$15)*SUMIF($S$8:$S$15,"No",$R$8:$R$15)</f>
        <v>0.1</v>
      </c>
      <c r="U9" s="14"/>
      <c r="V9" s="46" t="s">
        <v>53</v>
      </c>
      <c r="W9" s="46" t="s">
        <v>54</v>
      </c>
      <c r="X9" s="46" t="s">
        <v>55</v>
      </c>
      <c r="Y9" s="46" t="s">
        <v>56</v>
      </c>
      <c r="Z9" s="46" t="s">
        <v>57</v>
      </c>
      <c r="AA9" s="46" t="s">
        <v>66</v>
      </c>
      <c r="AB9" s="14"/>
      <c r="AC9" s="69"/>
      <c r="AD9" s="53" t="str">
        <f>_xlfn.XLOOKUP(AC9,V9:AA9,$V$7:$AA$7,"",0)</f>
        <v/>
      </c>
      <c r="AE9" s="67" t="str">
        <f t="shared" ref="AE9:AE13" si="1">IF(ISBLANK(AC9),"",$T9*AD9)</f>
        <v/>
      </c>
      <c r="AF9" s="45"/>
    </row>
    <row r="10" spans="1:35" ht="68.400000000000006" customHeight="1" x14ac:dyDescent="0.3">
      <c r="A10" s="39">
        <v>3</v>
      </c>
      <c r="B10" s="39" t="s">
        <v>61</v>
      </c>
      <c r="C10" s="30" t="s">
        <v>76</v>
      </c>
      <c r="D10" s="57" t="s">
        <v>91</v>
      </c>
      <c r="E10" s="55" t="s">
        <v>60</v>
      </c>
      <c r="F10" s="28" t="s">
        <v>52</v>
      </c>
      <c r="G10" s="27" t="s">
        <v>52</v>
      </c>
      <c r="H10" s="27" t="s">
        <v>52</v>
      </c>
      <c r="I10" s="27" t="s">
        <v>52</v>
      </c>
      <c r="J10" s="27" t="s">
        <v>52</v>
      </c>
      <c r="K10" s="27" t="s">
        <v>52</v>
      </c>
      <c r="L10" s="27" t="s">
        <v>52</v>
      </c>
      <c r="M10" s="27" t="s">
        <v>52</v>
      </c>
      <c r="N10" s="27"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40" t="s">
        <v>52</v>
      </c>
      <c r="G11" s="55" t="s">
        <v>52</v>
      </c>
      <c r="H11" s="55" t="s">
        <v>52</v>
      </c>
      <c r="I11" s="55" t="s">
        <v>52</v>
      </c>
      <c r="J11" s="55" t="s">
        <v>52</v>
      </c>
      <c r="K11" s="55" t="s">
        <v>52</v>
      </c>
      <c r="L11" s="55" t="s">
        <v>52</v>
      </c>
      <c r="M11" s="55" t="s">
        <v>52</v>
      </c>
      <c r="N11" s="55"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134</v>
      </c>
      <c r="E12" s="55" t="s">
        <v>60</v>
      </c>
      <c r="F12" s="40" t="s">
        <v>52</v>
      </c>
      <c r="G12" s="55" t="s">
        <v>52</v>
      </c>
      <c r="H12" s="55" t="s">
        <v>52</v>
      </c>
      <c r="I12" s="55" t="s">
        <v>52</v>
      </c>
      <c r="J12" s="55" t="s">
        <v>52</v>
      </c>
      <c r="K12" s="55" t="s">
        <v>52</v>
      </c>
      <c r="L12" s="55" t="s">
        <v>52</v>
      </c>
      <c r="M12" s="55" t="s">
        <v>52</v>
      </c>
      <c r="N12" s="55"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40" t="s">
        <v>52</v>
      </c>
      <c r="G13" s="55" t="s">
        <v>52</v>
      </c>
      <c r="H13" s="55" t="s">
        <v>52</v>
      </c>
      <c r="I13" s="55" t="s">
        <v>52</v>
      </c>
      <c r="J13" s="55" t="s">
        <v>52</v>
      </c>
      <c r="K13" s="55" t="s">
        <v>52</v>
      </c>
      <c r="L13" s="55" t="s">
        <v>52</v>
      </c>
      <c r="M13" s="55" t="s">
        <v>52</v>
      </c>
      <c r="N13" s="55"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14.2" customHeight="1"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288.60000000000002" thickBot="1" x14ac:dyDescent="0.35">
      <c r="A15" s="39">
        <v>8</v>
      </c>
      <c r="B15" s="31" t="s">
        <v>61</v>
      </c>
      <c r="C15" s="30" t="s">
        <v>70</v>
      </c>
      <c r="D15" s="57" t="s">
        <v>126</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f>
        <v xml:space="preserve">Total performance result </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1:R1"/>
    <mergeCell ref="S1:T1"/>
    <mergeCell ref="V20:W20"/>
    <mergeCell ref="Y19:Y20"/>
    <mergeCell ref="AC17:AD17"/>
    <mergeCell ref="V1:Y1"/>
    <mergeCell ref="V5:AA5"/>
    <mergeCell ref="X6:AA6"/>
    <mergeCell ref="AC5:AF5"/>
    <mergeCell ref="A5:T5"/>
    <mergeCell ref="AC6:AF6"/>
    <mergeCell ref="V17:AA17"/>
    <mergeCell ref="V19:W19"/>
  </mergeCells>
  <conditionalFormatting sqref="A14:E15">
    <cfRule type="expression" dxfId="251" priority="21">
      <formula>$S14="No"</formula>
    </cfRule>
  </conditionalFormatting>
  <conditionalFormatting sqref="F14:F15">
    <cfRule type="expression" dxfId="250" priority="23">
      <formula>$S14="Yes"</formula>
    </cfRule>
  </conditionalFormatting>
  <conditionalFormatting sqref="Y19:Y20">
    <cfRule type="cellIs" dxfId="249" priority="1" operator="equal">
      <formula>"Tolerance"</formula>
    </cfRule>
    <cfRule type="cellIs" dxfId="248" priority="2" operator="equal">
      <formula>"Malus"</formula>
    </cfRule>
    <cfRule type="cellIs" dxfId="247" priority="3" operator="equal">
      <formula>"Bonus"</formula>
    </cfRule>
  </conditionalFormatting>
  <conditionalFormatting sqref="Z19:Z20">
    <cfRule type="cellIs" dxfId="246" priority="4" operator="lessThan">
      <formula>0</formula>
    </cfRule>
    <cfRule type="cellIs" dxfId="245" priority="5" operator="equal">
      <formula>0</formula>
    </cfRule>
    <cfRule type="cellIs" dxfId="244" priority="6" operator="greaterThan">
      <formula>0</formula>
    </cfRule>
  </conditionalFormatting>
  <conditionalFormatting sqref="AC14:AC15">
    <cfRule type="expression" dxfId="243" priority="7">
      <formula>$S14="No"</formula>
    </cfRule>
  </conditionalFormatting>
  <conditionalFormatting sqref="AD8:AD15">
    <cfRule type="cellIs" dxfId="242" priority="24" operator="equal">
      <formula>$AA$7</formula>
    </cfRule>
    <cfRule type="cellIs" dxfId="241" priority="25" operator="equal">
      <formula>$Z$7</formula>
    </cfRule>
    <cfRule type="cellIs" dxfId="240" priority="26" operator="equal">
      <formula>$Y$7</formula>
    </cfRule>
    <cfRule type="cellIs" dxfId="239" priority="27" operator="equal">
      <formula>$W$7</formula>
    </cfRule>
    <cfRule type="cellIs" dxfId="238" priority="28" operator="equal">
      <formula>$V$7</formula>
    </cfRule>
    <cfRule type="cellIs" dxfId="237" priority="29" operator="equal">
      <formula>$X$7</formula>
    </cfRule>
  </conditionalFormatting>
  <conditionalFormatting sqref="AE8:AE15">
    <cfRule type="cellIs" dxfId="236" priority="18" operator="lessThan">
      <formula>0</formula>
    </cfRule>
    <cfRule type="cellIs" dxfId="235" priority="19" operator="equal">
      <formula>0</formula>
    </cfRule>
    <cfRule type="cellIs" dxfId="234" priority="20" operator="greaterThan">
      <formula>0</formula>
    </cfRule>
  </conditionalFormatting>
  <conditionalFormatting sqref="AE17">
    <cfRule type="cellIs" dxfId="233" priority="15" operator="lessThan">
      <formula>0</formula>
    </cfRule>
    <cfRule type="cellIs" dxfId="232" priority="16" operator="equal">
      <formula>0</formula>
    </cfRule>
    <cfRule type="cellIs" dxfId="231" priority="17" operator="greaterThan">
      <formula>0</formula>
    </cfRule>
  </conditionalFormatting>
  <dataValidations count="7">
    <dataValidation type="list" allowBlank="1" showInputMessage="1" showErrorMessage="1" sqref="AC14" xr:uid="{65713912-F678-4A7D-87EA-7D5272BEA1F5}">
      <formula1>$V$14:$AA$14</formula1>
    </dataValidation>
    <dataValidation type="list" allowBlank="1" showInputMessage="1" showErrorMessage="1" sqref="AC10" xr:uid="{F36A19B1-6DBC-4598-894C-8FD549F43262}">
      <formula1>$W$10:$AA$10</formula1>
    </dataValidation>
    <dataValidation type="list" allowBlank="1" showInputMessage="1" showErrorMessage="1" sqref="AC14" xr:uid="{DC0199DE-53BD-434A-8A8F-29AE16F1C556}">
      <formula1>$Y$13:$AA$13</formula1>
    </dataValidation>
    <dataValidation type="list" allowBlank="1" showInputMessage="1" showErrorMessage="1" sqref="AC8:AC9" xr:uid="{01A102D8-56FC-42AA-A5EC-64D3FCB56AC3}">
      <formula1>$V$8:$AA$8</formula1>
    </dataValidation>
    <dataValidation type="list" allowBlank="1" showInputMessage="1" showErrorMessage="1" sqref="S14:S15" xr:uid="{BD504EF4-F088-431D-B3C6-456264B62243}">
      <formula1>"Yes,No"</formula1>
    </dataValidation>
    <dataValidation type="list" allowBlank="1" showInputMessage="1" showErrorMessage="1" sqref="AC15" xr:uid="{EBD6509B-C195-4568-A509-C790E20B2389}">
      <formula1>$V$15:$W$15</formula1>
    </dataValidation>
    <dataValidation type="list" allowBlank="1" showInputMessage="1" showErrorMessage="1" sqref="AC11:AC13" xr:uid="{1B374CA3-99B3-4602-965B-0268BE558509}">
      <formula1>$V11:$AA11</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514D0-BABB-4DEA-BEB9-55DC14FA8DCB}">
  <sheetPr>
    <tabColor theme="3"/>
    <pageSetUpPr fitToPage="1"/>
  </sheetPr>
  <dimension ref="A1:AI30"/>
  <sheetViews>
    <sheetView showGridLines="0" topLeftCell="A10" zoomScaleNormal="100" zoomScaleSheetLayoutView="80" zoomScalePageLayoutView="85" workbookViewId="0">
      <selection activeCell="D12" sqref="D12"/>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11</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92" t="s">
        <v>42</v>
      </c>
      <c r="H7" s="29" t="s">
        <v>43</v>
      </c>
      <c r="I7" s="21" t="s">
        <v>44</v>
      </c>
      <c r="J7" s="21" t="s">
        <v>14</v>
      </c>
      <c r="K7" s="21" t="s">
        <v>45</v>
      </c>
      <c r="L7" s="21" t="s">
        <v>46</v>
      </c>
      <c r="M7" s="21" t="s">
        <v>47</v>
      </c>
      <c r="N7" s="21"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8" t="s">
        <v>52</v>
      </c>
      <c r="H8" s="27" t="s">
        <v>52</v>
      </c>
      <c r="I8" s="26" t="s">
        <v>52</v>
      </c>
      <c r="J8" s="26" t="s">
        <v>52</v>
      </c>
      <c r="K8" s="26" t="s">
        <v>52</v>
      </c>
      <c r="L8" s="26" t="s">
        <v>52</v>
      </c>
      <c r="M8" s="26" t="s">
        <v>52</v>
      </c>
      <c r="N8" s="26" t="s">
        <v>52</v>
      </c>
      <c r="O8" s="26"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8" t="s">
        <v>52</v>
      </c>
      <c r="H9" s="27" t="s">
        <v>52</v>
      </c>
      <c r="I9" s="26" t="s">
        <v>52</v>
      </c>
      <c r="J9" s="26" t="s">
        <v>52</v>
      </c>
      <c r="K9" s="26" t="s">
        <v>52</v>
      </c>
      <c r="L9" s="26" t="s">
        <v>52</v>
      </c>
      <c r="M9" s="26" t="s">
        <v>52</v>
      </c>
      <c r="N9" s="26" t="s">
        <v>52</v>
      </c>
      <c r="O9" s="26"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8" t="s">
        <v>52</v>
      </c>
      <c r="H10" s="27" t="s">
        <v>52</v>
      </c>
      <c r="I10" s="27" t="s">
        <v>52</v>
      </c>
      <c r="J10" s="27" t="s">
        <v>52</v>
      </c>
      <c r="K10" s="27" t="s">
        <v>52</v>
      </c>
      <c r="L10" s="27" t="s">
        <v>52</v>
      </c>
      <c r="M10" s="27" t="s">
        <v>52</v>
      </c>
      <c r="N10" s="27"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40" t="s">
        <v>52</v>
      </c>
      <c r="H11" s="55" t="s">
        <v>52</v>
      </c>
      <c r="I11" s="55" t="s">
        <v>52</v>
      </c>
      <c r="J11" s="55" t="s">
        <v>52</v>
      </c>
      <c r="K11" s="55" t="s">
        <v>52</v>
      </c>
      <c r="L11" s="55" t="s">
        <v>52</v>
      </c>
      <c r="M11" s="55" t="s">
        <v>52</v>
      </c>
      <c r="N11" s="55"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130</v>
      </c>
      <c r="E12" s="55" t="s">
        <v>60</v>
      </c>
      <c r="F12" s="55" t="s">
        <v>52</v>
      </c>
      <c r="G12" s="40" t="s">
        <v>52</v>
      </c>
      <c r="H12" s="55" t="s">
        <v>52</v>
      </c>
      <c r="I12" s="55" t="s">
        <v>52</v>
      </c>
      <c r="J12" s="55" t="s">
        <v>52</v>
      </c>
      <c r="K12" s="55" t="s">
        <v>52</v>
      </c>
      <c r="L12" s="55" t="s">
        <v>52</v>
      </c>
      <c r="M12" s="55" t="s">
        <v>52</v>
      </c>
      <c r="N12" s="55"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40" t="s">
        <v>52</v>
      </c>
      <c r="H13" s="55" t="s">
        <v>52</v>
      </c>
      <c r="I13" s="55" t="s">
        <v>52</v>
      </c>
      <c r="J13" s="55" t="s">
        <v>52</v>
      </c>
      <c r="K13" s="55" t="s">
        <v>52</v>
      </c>
      <c r="L13" s="55" t="s">
        <v>52</v>
      </c>
      <c r="M13" s="55" t="s">
        <v>52</v>
      </c>
      <c r="N13" s="55"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292.2" customHeight="1" thickBot="1" x14ac:dyDescent="0.35">
      <c r="A15" s="39">
        <v>8</v>
      </c>
      <c r="B15" s="31" t="s">
        <v>61</v>
      </c>
      <c r="C15" s="30" t="s">
        <v>70</v>
      </c>
      <c r="D15" s="57" t="s">
        <v>126</v>
      </c>
      <c r="E15" s="34" t="s">
        <v>80</v>
      </c>
      <c r="F15" s="27" t="s">
        <v>52</v>
      </c>
      <c r="G15" s="26" t="s">
        <v>52</v>
      </c>
      <c r="H15" s="27" t="s">
        <v>52</v>
      </c>
      <c r="I15" s="26" t="s">
        <v>52</v>
      </c>
      <c r="J15" s="26" t="s">
        <v>52</v>
      </c>
      <c r="K15" s="26" t="s">
        <v>52</v>
      </c>
      <c r="L15" s="27"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February</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230" priority="26">
      <formula>$S14="No"</formula>
    </cfRule>
  </conditionalFormatting>
  <conditionalFormatting sqref="G14:G15">
    <cfRule type="expression" dxfId="229" priority="27">
      <formula>$S14="Yes"</formula>
    </cfRule>
  </conditionalFormatting>
  <conditionalFormatting sqref="Y19:Y20">
    <cfRule type="cellIs" dxfId="228" priority="1" operator="equal">
      <formula>"Tolerance"</formula>
    </cfRule>
    <cfRule type="cellIs" dxfId="227" priority="2" operator="equal">
      <formula>"Malus"</formula>
    </cfRule>
    <cfRule type="cellIs" dxfId="226" priority="3" operator="equal">
      <formula>"Bonus"</formula>
    </cfRule>
  </conditionalFormatting>
  <conditionalFormatting sqref="Z19:Z20">
    <cfRule type="cellIs" dxfId="225" priority="4" operator="lessThan">
      <formula>0</formula>
    </cfRule>
    <cfRule type="cellIs" dxfId="224" priority="5" operator="equal">
      <formula>0</formula>
    </cfRule>
    <cfRule type="cellIs" dxfId="223" priority="6" operator="greaterThan">
      <formula>0</formula>
    </cfRule>
  </conditionalFormatting>
  <conditionalFormatting sqref="AC14:AC15">
    <cfRule type="expression" dxfId="222" priority="7">
      <formula>$S14="No"</formula>
    </cfRule>
  </conditionalFormatting>
  <conditionalFormatting sqref="AD8:AD15">
    <cfRule type="cellIs" dxfId="221" priority="28" operator="equal">
      <formula>$AA$7</formula>
    </cfRule>
    <cfRule type="cellIs" dxfId="220" priority="29" operator="equal">
      <formula>$Z$7</formula>
    </cfRule>
    <cfRule type="cellIs" dxfId="219" priority="30" operator="equal">
      <formula>$Y$7</formula>
    </cfRule>
    <cfRule type="cellIs" dxfId="218" priority="31" operator="equal">
      <formula>$W$7</formula>
    </cfRule>
    <cfRule type="cellIs" dxfId="217" priority="32" operator="equal">
      <formula>$V$7</formula>
    </cfRule>
    <cfRule type="cellIs" dxfId="216" priority="33" operator="equal">
      <formula>$X$7</formula>
    </cfRule>
  </conditionalFormatting>
  <conditionalFormatting sqref="AE8:AE15">
    <cfRule type="cellIs" dxfId="215" priority="23" operator="lessThan">
      <formula>0</formula>
    </cfRule>
    <cfRule type="cellIs" dxfId="214" priority="24" operator="equal">
      <formula>0</formula>
    </cfRule>
    <cfRule type="cellIs" dxfId="213" priority="25" operator="greaterThan">
      <formula>0</formula>
    </cfRule>
  </conditionalFormatting>
  <conditionalFormatting sqref="AE17">
    <cfRule type="cellIs" dxfId="212" priority="20" operator="lessThan">
      <formula>0</formula>
    </cfRule>
    <cfRule type="cellIs" dxfId="211" priority="21" operator="equal">
      <formula>0</formula>
    </cfRule>
    <cfRule type="cellIs" dxfId="210" priority="22" operator="greaterThan">
      <formula>0</formula>
    </cfRule>
  </conditionalFormatting>
  <dataValidations count="7">
    <dataValidation type="list" allowBlank="1" showInputMessage="1" showErrorMessage="1" sqref="AC14" xr:uid="{F0DB3C74-0921-4CE2-AA95-2E1C2F5449F4}">
      <formula1>$V$14:$AA$14</formula1>
    </dataValidation>
    <dataValidation type="list" allowBlank="1" showInputMessage="1" showErrorMessage="1" sqref="AC10" xr:uid="{B567905F-2C23-475F-AD8C-D21163C58D1E}">
      <formula1>$W$10:$AA$10</formula1>
    </dataValidation>
    <dataValidation type="list" allowBlank="1" showInputMessage="1" showErrorMessage="1" sqref="AC14" xr:uid="{B3032DFB-0A47-4907-9209-EF9BD9EE5114}">
      <formula1>$Y$13:$AA$13</formula1>
    </dataValidation>
    <dataValidation type="list" allowBlank="1" showInputMessage="1" showErrorMessage="1" sqref="AC8:AC9" xr:uid="{5D7E2F03-1594-4432-844E-64497342FB73}">
      <formula1>$V$8:$AA$8</formula1>
    </dataValidation>
    <dataValidation type="list" allowBlank="1" showInputMessage="1" showErrorMessage="1" sqref="AC15" xr:uid="{D71B0002-61DA-4660-8E69-D2EB63A541DC}">
      <formula1>$V$15:$W$15</formula1>
    </dataValidation>
    <dataValidation type="list" allowBlank="1" showInputMessage="1" showErrorMessage="1" sqref="AC11:AC13" xr:uid="{DD800AB0-A5F5-4BC9-A7BC-3B6A43B1EC84}">
      <formula1>$V11:$AA11</formula1>
    </dataValidation>
    <dataValidation type="list" allowBlank="1" showInputMessage="1" showErrorMessage="1" sqref="S14:S15" xr:uid="{BAC9E4D6-73F4-4853-B6D7-EB6F31CE233B}">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80810-E2E5-4530-8147-68D8522F7718}">
  <sheetPr>
    <tabColor theme="3"/>
    <pageSetUpPr fitToPage="1"/>
  </sheetPr>
  <dimension ref="A1:AI30"/>
  <sheetViews>
    <sheetView showGridLines="0" topLeftCell="A6" zoomScale="85" zoomScaleNormal="85" zoomScaleSheetLayoutView="80" zoomScalePageLayoutView="85" workbookViewId="0">
      <selection activeCell="D12" sqref="D12"/>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9</v>
      </c>
    </row>
    <row r="4" spans="1:35" ht="10.95" customHeight="1" thickBot="1" x14ac:dyDescent="0.35">
      <c r="C4" s="23" t="s">
        <v>12</v>
      </c>
    </row>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92" t="s">
        <v>43</v>
      </c>
      <c r="I7" s="21" t="s">
        <v>44</v>
      </c>
      <c r="J7" s="21" t="s">
        <v>14</v>
      </c>
      <c r="K7" s="21" t="s">
        <v>45</v>
      </c>
      <c r="L7" s="21" t="s">
        <v>46</v>
      </c>
      <c r="M7" s="21" t="s">
        <v>47</v>
      </c>
      <c r="N7" s="21"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8" t="s">
        <v>52</v>
      </c>
      <c r="I8" s="26" t="s">
        <v>52</v>
      </c>
      <c r="J8" s="26" t="s">
        <v>52</v>
      </c>
      <c r="K8" s="26" t="s">
        <v>52</v>
      </c>
      <c r="L8" s="26" t="s">
        <v>52</v>
      </c>
      <c r="M8" s="26" t="s">
        <v>52</v>
      </c>
      <c r="N8" s="26" t="s">
        <v>52</v>
      </c>
      <c r="O8" s="26"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8" t="s">
        <v>52</v>
      </c>
      <c r="I9" s="26" t="s">
        <v>52</v>
      </c>
      <c r="J9" s="26" t="s">
        <v>52</v>
      </c>
      <c r="K9" s="26" t="s">
        <v>52</v>
      </c>
      <c r="L9" s="26" t="s">
        <v>52</v>
      </c>
      <c r="M9" s="26" t="s">
        <v>52</v>
      </c>
      <c r="N9" s="26" t="s">
        <v>52</v>
      </c>
      <c r="O9" s="26"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6" t="s">
        <v>52</v>
      </c>
      <c r="H10" s="28" t="s">
        <v>52</v>
      </c>
      <c r="I10" s="27" t="s">
        <v>52</v>
      </c>
      <c r="J10" s="27" t="s">
        <v>52</v>
      </c>
      <c r="K10" s="27" t="s">
        <v>52</v>
      </c>
      <c r="L10" s="27" t="s">
        <v>52</v>
      </c>
      <c r="M10" s="27" t="s">
        <v>52</v>
      </c>
      <c r="N10" s="27"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40" t="s">
        <v>52</v>
      </c>
      <c r="I11" s="55" t="s">
        <v>52</v>
      </c>
      <c r="J11" s="55" t="s">
        <v>52</v>
      </c>
      <c r="K11" s="55" t="s">
        <v>52</v>
      </c>
      <c r="L11" s="55" t="s">
        <v>52</v>
      </c>
      <c r="M11" s="55" t="s">
        <v>52</v>
      </c>
      <c r="N11" s="55"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130</v>
      </c>
      <c r="E12" s="55" t="s">
        <v>60</v>
      </c>
      <c r="F12" s="55" t="s">
        <v>52</v>
      </c>
      <c r="G12" s="55" t="s">
        <v>52</v>
      </c>
      <c r="H12" s="40" t="s">
        <v>52</v>
      </c>
      <c r="I12" s="55" t="s">
        <v>52</v>
      </c>
      <c r="J12" s="55" t="s">
        <v>52</v>
      </c>
      <c r="K12" s="55" t="s">
        <v>52</v>
      </c>
      <c r="L12" s="55" t="s">
        <v>52</v>
      </c>
      <c r="M12" s="55" t="s">
        <v>52</v>
      </c>
      <c r="N12" s="55"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40" t="s">
        <v>52</v>
      </c>
      <c r="I13" s="55" t="s">
        <v>52</v>
      </c>
      <c r="J13" s="55" t="s">
        <v>52</v>
      </c>
      <c r="K13" s="55" t="s">
        <v>52</v>
      </c>
      <c r="L13" s="55" t="s">
        <v>52</v>
      </c>
      <c r="M13" s="55" t="s">
        <v>52</v>
      </c>
      <c r="N13" s="55"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128</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303" thickBot="1" x14ac:dyDescent="0.35">
      <c r="A15" s="39">
        <v>8</v>
      </c>
      <c r="B15" s="31" t="s">
        <v>61</v>
      </c>
      <c r="C15" s="30" t="s">
        <v>70</v>
      </c>
      <c r="D15" s="57" t="s">
        <v>129</v>
      </c>
      <c r="E15" s="34" t="s">
        <v>80</v>
      </c>
      <c r="F15" s="26" t="s">
        <v>52</v>
      </c>
      <c r="G15" s="26" t="s">
        <v>52</v>
      </c>
      <c r="H15" s="26"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January</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209" priority="26">
      <formula>$S14="No"</formula>
    </cfRule>
  </conditionalFormatting>
  <conditionalFormatting sqref="H14:H15">
    <cfRule type="expression" dxfId="208" priority="27">
      <formula>$S14="Yes"</formula>
    </cfRule>
  </conditionalFormatting>
  <conditionalFormatting sqref="Y19:Y20">
    <cfRule type="cellIs" dxfId="207" priority="1" operator="equal">
      <formula>"Tolerance"</formula>
    </cfRule>
    <cfRule type="cellIs" dxfId="206" priority="2" operator="equal">
      <formula>"Malus"</formula>
    </cfRule>
    <cfRule type="cellIs" dxfId="205" priority="3" operator="equal">
      <formula>"Bonus"</formula>
    </cfRule>
  </conditionalFormatting>
  <conditionalFormatting sqref="Z19:Z20">
    <cfRule type="cellIs" dxfId="204" priority="4" operator="lessThan">
      <formula>0</formula>
    </cfRule>
    <cfRule type="cellIs" dxfId="203" priority="5" operator="equal">
      <formula>0</formula>
    </cfRule>
    <cfRule type="cellIs" dxfId="202" priority="6" operator="greaterThan">
      <formula>0</formula>
    </cfRule>
  </conditionalFormatting>
  <conditionalFormatting sqref="AC14:AC15">
    <cfRule type="expression" dxfId="201" priority="7">
      <formula>$S14="No"</formula>
    </cfRule>
  </conditionalFormatting>
  <conditionalFormatting sqref="AD8:AD15">
    <cfRule type="cellIs" dxfId="200" priority="28" operator="equal">
      <formula>$AA$7</formula>
    </cfRule>
    <cfRule type="cellIs" dxfId="199" priority="29" operator="equal">
      <formula>$Z$7</formula>
    </cfRule>
    <cfRule type="cellIs" dxfId="198" priority="30" operator="equal">
      <formula>$Y$7</formula>
    </cfRule>
    <cfRule type="cellIs" dxfId="197" priority="31" operator="equal">
      <formula>$W$7</formula>
    </cfRule>
    <cfRule type="cellIs" dxfId="196" priority="32" operator="equal">
      <formula>$V$7</formula>
    </cfRule>
    <cfRule type="cellIs" dxfId="195" priority="33" operator="equal">
      <formula>$X$7</formula>
    </cfRule>
  </conditionalFormatting>
  <conditionalFormatting sqref="AE8:AE15">
    <cfRule type="cellIs" dxfId="194" priority="23" operator="lessThan">
      <formula>0</formula>
    </cfRule>
    <cfRule type="cellIs" dxfId="193" priority="24" operator="equal">
      <formula>0</formula>
    </cfRule>
    <cfRule type="cellIs" dxfId="192" priority="25" operator="greaterThan">
      <formula>0</formula>
    </cfRule>
  </conditionalFormatting>
  <conditionalFormatting sqref="AE17">
    <cfRule type="cellIs" dxfId="191" priority="20" operator="lessThan">
      <formula>0</formula>
    </cfRule>
    <cfRule type="cellIs" dxfId="190" priority="21" operator="equal">
      <formula>0</formula>
    </cfRule>
    <cfRule type="cellIs" dxfId="189" priority="22" operator="greaterThan">
      <formula>0</formula>
    </cfRule>
  </conditionalFormatting>
  <dataValidations count="6">
    <dataValidation type="list" allowBlank="1" showInputMessage="1" showErrorMessage="1" sqref="AC11:AC13" xr:uid="{CAEA5556-DD8E-46D7-AAFD-7C159A6830A5}">
      <formula1>$V11:$AA11</formula1>
    </dataValidation>
    <dataValidation type="list" allowBlank="1" showInputMessage="1" showErrorMessage="1" sqref="AC15" xr:uid="{1B946E25-2EEA-4D22-BE72-34917FD13562}">
      <formula1>$V$15:$W$15</formula1>
    </dataValidation>
    <dataValidation type="list" allowBlank="1" showInputMessage="1" showErrorMessage="1" sqref="AC8:AC9" xr:uid="{F19E0C16-56AC-4524-9F9D-2FC605B0DCD4}">
      <formula1>$V$8:$AA$8</formula1>
    </dataValidation>
    <dataValidation type="list" allowBlank="1" showInputMessage="1" showErrorMessage="1" sqref="AC14" xr:uid="{C9851940-D3F8-4879-B2C4-628550BCF56B}">
      <formula1>$V$14:$AA$14</formula1>
    </dataValidation>
    <dataValidation type="list" allowBlank="1" showInputMessage="1" showErrorMessage="1" sqref="AC10" xr:uid="{50111E1C-C32F-4D55-BAAC-E717AEF83743}">
      <formula1>$W$10:$AA$10</formula1>
    </dataValidation>
    <dataValidation type="list" allowBlank="1" showInputMessage="1" showErrorMessage="1" sqref="S14:S15" xr:uid="{8B6DA1BD-F0FC-4E11-9F11-03CA87F9E902}">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71604-B0E8-4D8B-A5C6-30CC6F18A0A4}">
  <sheetPr>
    <tabColor theme="3"/>
    <pageSetUpPr fitToPage="1"/>
  </sheetPr>
  <dimension ref="A1:AI30"/>
  <sheetViews>
    <sheetView showGridLines="0" topLeftCell="A8" zoomScaleNormal="100" zoomScaleSheetLayoutView="80" zoomScalePageLayoutView="85" workbookViewId="0">
      <selection activeCell="D12" sqref="D12"/>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13</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92" t="s">
        <v>44</v>
      </c>
      <c r="J7" s="21" t="s">
        <v>14</v>
      </c>
      <c r="K7" s="21" t="s">
        <v>45</v>
      </c>
      <c r="L7" s="21" t="s">
        <v>46</v>
      </c>
      <c r="M7" s="21" t="s">
        <v>47</v>
      </c>
      <c r="N7" s="21"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7" t="s">
        <v>52</v>
      </c>
      <c r="I8" s="28" t="s">
        <v>52</v>
      </c>
      <c r="J8" s="26" t="s">
        <v>52</v>
      </c>
      <c r="K8" s="26" t="s">
        <v>52</v>
      </c>
      <c r="L8" s="26" t="s">
        <v>52</v>
      </c>
      <c r="M8" s="26" t="s">
        <v>52</v>
      </c>
      <c r="N8" s="26" t="s">
        <v>52</v>
      </c>
      <c r="O8" s="26"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7" t="s">
        <v>52</v>
      </c>
      <c r="I9" s="28" t="s">
        <v>52</v>
      </c>
      <c r="J9" s="26" t="s">
        <v>52</v>
      </c>
      <c r="K9" s="26" t="s">
        <v>52</v>
      </c>
      <c r="L9" s="26" t="s">
        <v>52</v>
      </c>
      <c r="M9" s="26" t="s">
        <v>52</v>
      </c>
      <c r="N9" s="26" t="s">
        <v>52</v>
      </c>
      <c r="O9" s="26"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8" t="s">
        <v>52</v>
      </c>
      <c r="J10" s="27" t="s">
        <v>52</v>
      </c>
      <c r="K10" s="27" t="s">
        <v>52</v>
      </c>
      <c r="L10" s="27" t="s">
        <v>52</v>
      </c>
      <c r="M10" s="27" t="s">
        <v>52</v>
      </c>
      <c r="N10" s="27"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40" t="s">
        <v>52</v>
      </c>
      <c r="J11" s="55" t="s">
        <v>52</v>
      </c>
      <c r="K11" s="55" t="s">
        <v>52</v>
      </c>
      <c r="L11" s="55" t="s">
        <v>52</v>
      </c>
      <c r="M11" s="55" t="s">
        <v>52</v>
      </c>
      <c r="N11" s="55"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130</v>
      </c>
      <c r="E12" s="55" t="s">
        <v>60</v>
      </c>
      <c r="F12" s="55" t="s">
        <v>52</v>
      </c>
      <c r="G12" s="55" t="s">
        <v>52</v>
      </c>
      <c r="H12" s="55" t="s">
        <v>52</v>
      </c>
      <c r="I12" s="40" t="s">
        <v>52</v>
      </c>
      <c r="J12" s="55" t="s">
        <v>52</v>
      </c>
      <c r="K12" s="55" t="s">
        <v>52</v>
      </c>
      <c r="L12" s="55" t="s">
        <v>52</v>
      </c>
      <c r="M12" s="55" t="s">
        <v>52</v>
      </c>
      <c r="N12" s="55"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40" t="s">
        <v>52</v>
      </c>
      <c r="J13" s="55" t="s">
        <v>52</v>
      </c>
      <c r="K13" s="55" t="s">
        <v>52</v>
      </c>
      <c r="L13" s="55" t="s">
        <v>52</v>
      </c>
      <c r="M13" s="55" t="s">
        <v>52</v>
      </c>
      <c r="N13" s="55"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303" thickBot="1" x14ac:dyDescent="0.35">
      <c r="A15" s="39">
        <v>8</v>
      </c>
      <c r="B15" s="31" t="s">
        <v>61</v>
      </c>
      <c r="C15" s="30" t="s">
        <v>70</v>
      </c>
      <c r="D15" s="57" t="s">
        <v>129</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April</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c r="AD20" s="94"/>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188" priority="20">
      <formula>$S14="No"</formula>
    </cfRule>
  </conditionalFormatting>
  <conditionalFormatting sqref="I14:I15">
    <cfRule type="expression" dxfId="187" priority="21">
      <formula>$S14="Yes"</formula>
    </cfRule>
  </conditionalFormatting>
  <conditionalFormatting sqref="Y19:Y20">
    <cfRule type="cellIs" dxfId="186" priority="2" operator="equal">
      <formula>"Tolerance"</formula>
    </cfRule>
    <cfRule type="cellIs" dxfId="185" priority="3" operator="equal">
      <formula>"Malus"</formula>
    </cfRule>
    <cfRule type="cellIs" dxfId="184" priority="4" operator="equal">
      <formula>"Bonus"</formula>
    </cfRule>
  </conditionalFormatting>
  <conditionalFormatting sqref="Z19:Z20">
    <cfRule type="cellIs" dxfId="183" priority="5" operator="lessThan">
      <formula>0</formula>
    </cfRule>
    <cfRule type="cellIs" dxfId="182" priority="6" operator="equal">
      <formula>0</formula>
    </cfRule>
    <cfRule type="cellIs" dxfId="181" priority="7" operator="greaterThan">
      <formula>0</formula>
    </cfRule>
  </conditionalFormatting>
  <conditionalFormatting sqref="AC14:AC15">
    <cfRule type="expression" dxfId="180" priority="1">
      <formula>$S14="No"</formula>
    </cfRule>
  </conditionalFormatting>
  <conditionalFormatting sqref="AD8:AD15">
    <cfRule type="cellIs" dxfId="179" priority="22" operator="equal">
      <formula>$AA$7</formula>
    </cfRule>
    <cfRule type="cellIs" dxfId="178" priority="23" operator="equal">
      <formula>$Z$7</formula>
    </cfRule>
    <cfRule type="cellIs" dxfId="177" priority="24" operator="equal">
      <formula>$Y$7</formula>
    </cfRule>
    <cfRule type="cellIs" dxfId="176" priority="25" operator="equal">
      <formula>$W$7</formula>
    </cfRule>
    <cfRule type="cellIs" dxfId="175" priority="26" operator="equal">
      <formula>$V$7</formula>
    </cfRule>
    <cfRule type="cellIs" dxfId="174" priority="27" operator="equal">
      <formula>$X$7</formula>
    </cfRule>
  </conditionalFormatting>
  <conditionalFormatting sqref="AE8:AE15">
    <cfRule type="cellIs" dxfId="173" priority="17" operator="lessThan">
      <formula>0</formula>
    </cfRule>
    <cfRule type="cellIs" dxfId="172" priority="18" operator="equal">
      <formula>0</formula>
    </cfRule>
    <cfRule type="cellIs" dxfId="171" priority="19" operator="greaterThan">
      <formula>0</formula>
    </cfRule>
  </conditionalFormatting>
  <conditionalFormatting sqref="AE17">
    <cfRule type="cellIs" dxfId="170" priority="14" operator="lessThan">
      <formula>0</formula>
    </cfRule>
    <cfRule type="cellIs" dxfId="169" priority="15" operator="equal">
      <formula>0</formula>
    </cfRule>
    <cfRule type="cellIs" dxfId="168" priority="16" operator="greaterThan">
      <formula>0</formula>
    </cfRule>
  </conditionalFormatting>
  <dataValidations count="7">
    <dataValidation type="list" allowBlank="1" showInputMessage="1" showErrorMessage="1" sqref="AC14" xr:uid="{75988656-5147-4798-B167-156CA0E17AAD}">
      <formula1>$V$14:$AA$14</formula1>
    </dataValidation>
    <dataValidation type="list" allowBlank="1" showInputMessage="1" showErrorMessage="1" sqref="AC10" xr:uid="{62D6EE03-F03B-429E-8135-1C1D5F3CF7E5}">
      <formula1>$W$10:$AA$10</formula1>
    </dataValidation>
    <dataValidation type="list" allowBlank="1" showInputMessage="1" showErrorMessage="1" sqref="AC14" xr:uid="{3DA06F48-1C28-437D-90F2-1E8A557A81BF}">
      <formula1>$Y$13:$AA$13</formula1>
    </dataValidation>
    <dataValidation type="list" allowBlank="1" showInputMessage="1" showErrorMessage="1" sqref="AC8:AC9" xr:uid="{F2B12AA7-53D0-4DD4-B5C4-32A16EDAF1DF}">
      <formula1>$V$8:$AA$8</formula1>
    </dataValidation>
    <dataValidation type="list" allowBlank="1" showInputMessage="1" showErrorMessage="1" sqref="AC15" xr:uid="{71E19845-2285-4A2B-B75B-D099703B2B33}">
      <formula1>$V$15:$W$15</formula1>
    </dataValidation>
    <dataValidation type="list" allowBlank="1" showInputMessage="1" showErrorMessage="1" sqref="AC11:AC13" xr:uid="{97C2515D-660C-4092-8208-75CCB3C5CF07}">
      <formula1>$V11:$AA11</formula1>
    </dataValidation>
    <dataValidation type="list" allowBlank="1" showInputMessage="1" showErrorMessage="1" sqref="S14:S15" xr:uid="{339311D9-5CB2-433F-A1D5-8E13F15384C8}">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2F4AD-95E1-4442-84EC-88ECB7AE2C0F}">
  <sheetPr>
    <tabColor theme="3"/>
    <pageSetUpPr fitToPage="1"/>
  </sheetPr>
  <dimension ref="A1:AI30"/>
  <sheetViews>
    <sheetView showGridLines="0" topLeftCell="A9" zoomScaleNormal="100" zoomScaleSheetLayoutView="80" zoomScalePageLayoutView="85" workbookViewId="0">
      <selection activeCell="D12" sqref="D12"/>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14</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21" t="s">
        <v>44</v>
      </c>
      <c r="J7" s="92" t="s">
        <v>14</v>
      </c>
      <c r="K7" s="21" t="s">
        <v>45</v>
      </c>
      <c r="L7" s="21" t="s">
        <v>46</v>
      </c>
      <c r="M7" s="21" t="s">
        <v>47</v>
      </c>
      <c r="N7" s="21"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7" t="s">
        <v>52</v>
      </c>
      <c r="I8" s="26" t="s">
        <v>52</v>
      </c>
      <c r="J8" s="28" t="s">
        <v>52</v>
      </c>
      <c r="K8" s="26" t="s">
        <v>52</v>
      </c>
      <c r="L8" s="26" t="s">
        <v>52</v>
      </c>
      <c r="M8" s="26" t="s">
        <v>52</v>
      </c>
      <c r="N8" s="26" t="s">
        <v>52</v>
      </c>
      <c r="O8" s="26"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7" t="s">
        <v>52</v>
      </c>
      <c r="I9" s="26" t="s">
        <v>52</v>
      </c>
      <c r="J9" s="28" t="s">
        <v>52</v>
      </c>
      <c r="K9" s="26" t="s">
        <v>52</v>
      </c>
      <c r="L9" s="26" t="s">
        <v>52</v>
      </c>
      <c r="M9" s="26" t="s">
        <v>52</v>
      </c>
      <c r="N9" s="26" t="s">
        <v>52</v>
      </c>
      <c r="O9" s="26"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7" t="s">
        <v>52</v>
      </c>
      <c r="J10" s="28" t="s">
        <v>52</v>
      </c>
      <c r="K10" s="27" t="s">
        <v>52</v>
      </c>
      <c r="L10" s="27" t="s">
        <v>52</v>
      </c>
      <c r="M10" s="27" t="s">
        <v>52</v>
      </c>
      <c r="N10" s="27"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55" t="s">
        <v>52</v>
      </c>
      <c r="J11" s="40" t="s">
        <v>52</v>
      </c>
      <c r="K11" s="55" t="s">
        <v>52</v>
      </c>
      <c r="L11" s="55" t="s">
        <v>52</v>
      </c>
      <c r="M11" s="55" t="s">
        <v>52</v>
      </c>
      <c r="N11" s="55"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131</v>
      </c>
      <c r="E12" s="55" t="s">
        <v>60</v>
      </c>
      <c r="F12" s="55" t="s">
        <v>52</v>
      </c>
      <c r="G12" s="55" t="s">
        <v>52</v>
      </c>
      <c r="H12" s="55" t="s">
        <v>52</v>
      </c>
      <c r="I12" s="55" t="s">
        <v>52</v>
      </c>
      <c r="J12" s="40" t="s">
        <v>52</v>
      </c>
      <c r="K12" s="55" t="s">
        <v>52</v>
      </c>
      <c r="L12" s="55" t="s">
        <v>52</v>
      </c>
      <c r="M12" s="55" t="s">
        <v>52</v>
      </c>
      <c r="N12" s="55"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55" t="s">
        <v>52</v>
      </c>
      <c r="J13" s="40" t="s">
        <v>52</v>
      </c>
      <c r="K13" s="55" t="s">
        <v>52</v>
      </c>
      <c r="L13" s="55" t="s">
        <v>52</v>
      </c>
      <c r="M13" s="55" t="s">
        <v>52</v>
      </c>
      <c r="N13" s="55"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57" t="s">
        <v>92</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303" thickBot="1" x14ac:dyDescent="0.35">
      <c r="A15" s="39">
        <v>8</v>
      </c>
      <c r="B15" s="31" t="s">
        <v>61</v>
      </c>
      <c r="C15" s="30" t="s">
        <v>70</v>
      </c>
      <c r="D15" s="57" t="s">
        <v>129</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May</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167" priority="26">
      <formula>$S14="No"</formula>
    </cfRule>
  </conditionalFormatting>
  <conditionalFormatting sqref="J14:J15">
    <cfRule type="expression" dxfId="166" priority="27">
      <formula>$S14="Yes"</formula>
    </cfRule>
  </conditionalFormatting>
  <conditionalFormatting sqref="Y19:Y20">
    <cfRule type="cellIs" dxfId="165" priority="1" operator="equal">
      <formula>"Tolerance"</formula>
    </cfRule>
    <cfRule type="cellIs" dxfId="164" priority="2" operator="equal">
      <formula>"Malus"</formula>
    </cfRule>
    <cfRule type="cellIs" dxfId="163" priority="3" operator="equal">
      <formula>"Bonus"</formula>
    </cfRule>
  </conditionalFormatting>
  <conditionalFormatting sqref="Z19:Z20">
    <cfRule type="cellIs" dxfId="162" priority="4" operator="lessThan">
      <formula>0</formula>
    </cfRule>
    <cfRule type="cellIs" dxfId="161" priority="5" operator="equal">
      <formula>0</formula>
    </cfRule>
    <cfRule type="cellIs" dxfId="160" priority="6" operator="greaterThan">
      <formula>0</formula>
    </cfRule>
  </conditionalFormatting>
  <conditionalFormatting sqref="AC14:AC15">
    <cfRule type="expression" dxfId="159" priority="7">
      <formula>$S14="No"</formula>
    </cfRule>
  </conditionalFormatting>
  <conditionalFormatting sqref="AD8:AD15">
    <cfRule type="cellIs" dxfId="158" priority="28" operator="equal">
      <formula>$AA$7</formula>
    </cfRule>
    <cfRule type="cellIs" dxfId="157" priority="29" operator="equal">
      <formula>$Z$7</formula>
    </cfRule>
    <cfRule type="cellIs" dxfId="156" priority="30" operator="equal">
      <formula>$Y$7</formula>
    </cfRule>
    <cfRule type="cellIs" dxfId="155" priority="31" operator="equal">
      <formula>$W$7</formula>
    </cfRule>
    <cfRule type="cellIs" dxfId="154" priority="32" operator="equal">
      <formula>$V$7</formula>
    </cfRule>
    <cfRule type="cellIs" dxfId="153" priority="33" operator="equal">
      <formula>$X$7</formula>
    </cfRule>
  </conditionalFormatting>
  <conditionalFormatting sqref="AE8:AE15">
    <cfRule type="cellIs" dxfId="152" priority="23" operator="lessThan">
      <formula>0</formula>
    </cfRule>
    <cfRule type="cellIs" dxfId="151" priority="24" operator="equal">
      <formula>0</formula>
    </cfRule>
    <cfRule type="cellIs" dxfId="150" priority="25" operator="greaterThan">
      <formula>0</formula>
    </cfRule>
  </conditionalFormatting>
  <conditionalFormatting sqref="AE17">
    <cfRule type="cellIs" dxfId="149" priority="20" operator="lessThan">
      <formula>0</formula>
    </cfRule>
    <cfRule type="cellIs" dxfId="148" priority="21" operator="equal">
      <formula>0</formula>
    </cfRule>
    <cfRule type="cellIs" dxfId="147" priority="22" operator="greaterThan">
      <formula>0</formula>
    </cfRule>
  </conditionalFormatting>
  <dataValidations count="7">
    <dataValidation type="list" allowBlank="1" showInputMessage="1" showErrorMessage="1" sqref="AC11:AC13" xr:uid="{4D9B62A1-8A28-493D-9F29-147EDCA36592}">
      <formula1>$V11:$AA11</formula1>
    </dataValidation>
    <dataValidation type="list" allowBlank="1" showInputMessage="1" showErrorMessage="1" sqref="AC15" xr:uid="{D152A36D-4B07-4ECB-ADEC-976ED8790228}">
      <formula1>$V$15:$W$15</formula1>
    </dataValidation>
    <dataValidation type="list" allowBlank="1" showInputMessage="1" showErrorMessage="1" sqref="AC8:AC9" xr:uid="{17E2997B-7E00-4A13-8CFB-3CF4242FD1E7}">
      <formula1>$V$8:$AA$8</formula1>
    </dataValidation>
    <dataValidation type="list" allowBlank="1" showInputMessage="1" showErrorMessage="1" sqref="AC14" xr:uid="{3688AA92-FDFC-4F23-BAE0-547E8FCF4E77}">
      <formula1>$Y$13:$AA$13</formula1>
    </dataValidation>
    <dataValidation type="list" allowBlank="1" showInputMessage="1" showErrorMessage="1" sqref="AC10" xr:uid="{6F25CB58-1076-464F-80DF-13C323A8D72F}">
      <formula1>$W$10:$AA$10</formula1>
    </dataValidation>
    <dataValidation type="list" allowBlank="1" showInputMessage="1" showErrorMessage="1" sqref="AC14" xr:uid="{E0DBC314-E1F0-4A20-A4B1-8827B70003B2}">
      <formula1>$V$14:$AA$14</formula1>
    </dataValidation>
    <dataValidation type="list" allowBlank="1" showInputMessage="1" showErrorMessage="1" sqref="S14:S15" xr:uid="{63E61F7B-4271-4EBA-9BD1-2FE3E99CC4DA}">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B715F-D919-4735-AB45-770DD8D2D895}">
  <sheetPr>
    <tabColor theme="3"/>
    <pageSetUpPr fitToPage="1"/>
  </sheetPr>
  <dimension ref="A1:AI30"/>
  <sheetViews>
    <sheetView showGridLines="0" topLeftCell="A10" zoomScale="85" zoomScaleNormal="85" zoomScaleSheetLayoutView="80" zoomScalePageLayoutView="85" workbookViewId="0">
      <selection activeCell="D12" sqref="D12"/>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15</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21" t="s">
        <v>44</v>
      </c>
      <c r="J7" s="21" t="s">
        <v>14</v>
      </c>
      <c r="K7" s="92" t="s">
        <v>45</v>
      </c>
      <c r="L7" s="21" t="s">
        <v>46</v>
      </c>
      <c r="M7" s="21" t="s">
        <v>47</v>
      </c>
      <c r="N7" s="21"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7" t="s">
        <v>52</v>
      </c>
      <c r="I8" s="26" t="s">
        <v>52</v>
      </c>
      <c r="J8" s="26" t="s">
        <v>52</v>
      </c>
      <c r="K8" s="28" t="s">
        <v>52</v>
      </c>
      <c r="L8" s="26" t="s">
        <v>52</v>
      </c>
      <c r="M8" s="26" t="s">
        <v>52</v>
      </c>
      <c r="N8" s="26" t="s">
        <v>52</v>
      </c>
      <c r="O8" s="26"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7" t="s">
        <v>52</v>
      </c>
      <c r="I9" s="26" t="s">
        <v>52</v>
      </c>
      <c r="J9" s="26" t="s">
        <v>52</v>
      </c>
      <c r="K9" s="28" t="s">
        <v>52</v>
      </c>
      <c r="L9" s="26" t="s">
        <v>52</v>
      </c>
      <c r="M9" s="26" t="s">
        <v>52</v>
      </c>
      <c r="N9" s="26" t="s">
        <v>52</v>
      </c>
      <c r="O9" s="26"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7" t="s">
        <v>52</v>
      </c>
      <c r="J10" s="27" t="s">
        <v>52</v>
      </c>
      <c r="K10" s="28" t="s">
        <v>52</v>
      </c>
      <c r="L10" s="27" t="s">
        <v>52</v>
      </c>
      <c r="M10" s="27" t="s">
        <v>52</v>
      </c>
      <c r="N10" s="27"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55" t="s">
        <v>52</v>
      </c>
      <c r="J11" s="55" t="s">
        <v>52</v>
      </c>
      <c r="K11" s="40" t="s">
        <v>52</v>
      </c>
      <c r="L11" s="55" t="s">
        <v>52</v>
      </c>
      <c r="M11" s="55" t="s">
        <v>52</v>
      </c>
      <c r="N11" s="55"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130</v>
      </c>
      <c r="E12" s="55" t="s">
        <v>60</v>
      </c>
      <c r="F12" s="55" t="s">
        <v>52</v>
      </c>
      <c r="G12" s="55" t="s">
        <v>52</v>
      </c>
      <c r="H12" s="55" t="s">
        <v>52</v>
      </c>
      <c r="I12" s="55" t="s">
        <v>52</v>
      </c>
      <c r="J12" s="55" t="s">
        <v>52</v>
      </c>
      <c r="K12" s="40" t="s">
        <v>52</v>
      </c>
      <c r="L12" s="55" t="s">
        <v>52</v>
      </c>
      <c r="M12" s="55" t="s">
        <v>52</v>
      </c>
      <c r="N12" s="55"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55" t="s">
        <v>52</v>
      </c>
      <c r="J13" s="55" t="s">
        <v>52</v>
      </c>
      <c r="K13" s="40" t="s">
        <v>52</v>
      </c>
      <c r="L13" s="55" t="s">
        <v>52</v>
      </c>
      <c r="M13" s="55" t="s">
        <v>52</v>
      </c>
      <c r="N13" s="55"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288.60000000000002" thickBot="1" x14ac:dyDescent="0.35">
      <c r="A15" s="39">
        <v>8</v>
      </c>
      <c r="B15" s="31" t="s">
        <v>61</v>
      </c>
      <c r="C15" s="30" t="s">
        <v>70</v>
      </c>
      <c r="D15" s="57" t="s">
        <v>126</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June</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146" priority="26">
      <formula>$S14="No"</formula>
    </cfRule>
  </conditionalFormatting>
  <conditionalFormatting sqref="K14:K15">
    <cfRule type="expression" dxfId="145" priority="27">
      <formula>$S14="Yes"</formula>
    </cfRule>
  </conditionalFormatting>
  <conditionalFormatting sqref="Y19:Y20">
    <cfRule type="cellIs" dxfId="144" priority="1" operator="equal">
      <formula>"Tolerance"</formula>
    </cfRule>
    <cfRule type="cellIs" dxfId="143" priority="2" operator="equal">
      <formula>"Malus"</formula>
    </cfRule>
    <cfRule type="cellIs" dxfId="142" priority="3" operator="equal">
      <formula>"Bonus"</formula>
    </cfRule>
  </conditionalFormatting>
  <conditionalFormatting sqref="Z19:Z20">
    <cfRule type="cellIs" dxfId="141" priority="4" operator="lessThan">
      <formula>0</formula>
    </cfRule>
    <cfRule type="cellIs" dxfId="140" priority="5" operator="equal">
      <formula>0</formula>
    </cfRule>
    <cfRule type="cellIs" dxfId="139" priority="6" operator="greaterThan">
      <formula>0</formula>
    </cfRule>
  </conditionalFormatting>
  <conditionalFormatting sqref="AC14:AC15">
    <cfRule type="expression" dxfId="138" priority="7">
      <formula>$S14="No"</formula>
    </cfRule>
  </conditionalFormatting>
  <conditionalFormatting sqref="AD8:AD15">
    <cfRule type="cellIs" dxfId="137" priority="28" operator="equal">
      <formula>$AA$7</formula>
    </cfRule>
    <cfRule type="cellIs" dxfId="136" priority="29" operator="equal">
      <formula>$Z$7</formula>
    </cfRule>
    <cfRule type="cellIs" dxfId="135" priority="30" operator="equal">
      <formula>$Y$7</formula>
    </cfRule>
    <cfRule type="cellIs" dxfId="134" priority="31" operator="equal">
      <formula>$W$7</formula>
    </cfRule>
    <cfRule type="cellIs" dxfId="133" priority="32" operator="equal">
      <formula>$V$7</formula>
    </cfRule>
    <cfRule type="cellIs" dxfId="132" priority="33" operator="equal">
      <formula>$X$7</formula>
    </cfRule>
  </conditionalFormatting>
  <conditionalFormatting sqref="AE8:AE15">
    <cfRule type="cellIs" dxfId="131" priority="23" operator="lessThan">
      <formula>0</formula>
    </cfRule>
    <cfRule type="cellIs" dxfId="130" priority="24" operator="equal">
      <formula>0</formula>
    </cfRule>
    <cfRule type="cellIs" dxfId="129" priority="25" operator="greaterThan">
      <formula>0</formula>
    </cfRule>
  </conditionalFormatting>
  <conditionalFormatting sqref="AE17">
    <cfRule type="cellIs" dxfId="128" priority="20" operator="lessThan">
      <formula>0</formula>
    </cfRule>
    <cfRule type="cellIs" dxfId="127" priority="21" operator="equal">
      <formula>0</formula>
    </cfRule>
    <cfRule type="cellIs" dxfId="126" priority="22" operator="greaterThan">
      <formula>0</formula>
    </cfRule>
  </conditionalFormatting>
  <dataValidations count="7">
    <dataValidation type="list" allowBlank="1" showInputMessage="1" showErrorMessage="1" sqref="AC14" xr:uid="{A8694E12-064D-4192-BFFC-FE56DFDC184E}">
      <formula1>$V$14:$AA$14</formula1>
    </dataValidation>
    <dataValidation type="list" allowBlank="1" showInputMessage="1" showErrorMessage="1" sqref="AC10" xr:uid="{001E1722-0FD7-439F-AA12-30BF96DEC624}">
      <formula1>$W$10:$AA$10</formula1>
    </dataValidation>
    <dataValidation type="list" allowBlank="1" showInputMessage="1" showErrorMessage="1" sqref="AC14" xr:uid="{4ECD7F9E-F290-430D-B3C7-E043363839BB}">
      <formula1>$Y$13:$AA$13</formula1>
    </dataValidation>
    <dataValidation type="list" allowBlank="1" showInputMessage="1" showErrorMessage="1" sqref="AC8:AC9" xr:uid="{5CD6D871-7318-4B22-8C6D-A7CDC483C7A0}">
      <formula1>$V$8:$AA$8</formula1>
    </dataValidation>
    <dataValidation type="list" allowBlank="1" showInputMessage="1" showErrorMessage="1" sqref="AC15" xr:uid="{A0C14364-11B3-4C69-97E2-D2CC786CCA3C}">
      <formula1>$V$15:$W$15</formula1>
    </dataValidation>
    <dataValidation type="list" allowBlank="1" showInputMessage="1" showErrorMessage="1" sqref="AC11:AC13" xr:uid="{CEDD36F1-F4B2-44D8-B31A-FB4F56D9C9E8}">
      <formula1>$V11:$AA11</formula1>
    </dataValidation>
    <dataValidation type="list" allowBlank="1" showInputMessage="1" showErrorMessage="1" sqref="S14:S15" xr:uid="{6B0C8271-500F-4EDE-AAAB-EFE6EEE8E948}">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22CD6-048A-45A0-B63B-9803023339C5}">
  <sheetPr>
    <tabColor theme="3"/>
    <pageSetUpPr fitToPage="1"/>
  </sheetPr>
  <dimension ref="A1:AI30"/>
  <sheetViews>
    <sheetView showGridLines="0" topLeftCell="A8" zoomScaleNormal="100" zoomScaleSheetLayoutView="80" zoomScalePageLayoutView="85" workbookViewId="0">
      <selection activeCell="D12" sqref="D12"/>
    </sheetView>
  </sheetViews>
  <sheetFormatPr defaultColWidth="11.21875" defaultRowHeight="13.8" x14ac:dyDescent="0.3"/>
  <cols>
    <col min="1" max="1" width="4.21875" style="8" customWidth="1"/>
    <col min="2" max="2" width="14.5546875" style="23" customWidth="1"/>
    <col min="3" max="3" width="19.109375" style="23" customWidth="1"/>
    <col min="4" max="4" width="106.5546875" style="8" customWidth="1"/>
    <col min="5" max="5" width="18" style="8" customWidth="1"/>
    <col min="6" max="17" width="3.33203125" style="8" customWidth="1"/>
    <col min="18" max="18" width="12.21875" style="23" customWidth="1"/>
    <col min="19" max="20" width="15.21875" style="23" customWidth="1"/>
    <col min="21" max="21" width="3.21875" style="8" customWidth="1"/>
    <col min="22" max="22" width="11.77734375" style="10" customWidth="1"/>
    <col min="23" max="27" width="11.77734375" style="8" customWidth="1"/>
    <col min="28" max="28" width="3.21875" style="8" customWidth="1"/>
    <col min="29" max="29" width="11.21875" style="8" customWidth="1"/>
    <col min="30" max="30" width="14.109375" style="8" customWidth="1"/>
    <col min="31" max="31" width="12" style="8" customWidth="1"/>
    <col min="32" max="32" width="28.77734375" style="8" customWidth="1"/>
    <col min="33" max="16384" width="11.21875" style="8"/>
  </cols>
  <sheetData>
    <row r="1" spans="1:35" ht="51.3" customHeight="1" thickBot="1" x14ac:dyDescent="0.35">
      <c r="A1" s="107" t="s">
        <v>2</v>
      </c>
      <c r="B1" s="108"/>
      <c r="C1" s="108"/>
      <c r="D1" s="108"/>
      <c r="E1" s="108"/>
      <c r="F1" s="108"/>
      <c r="G1" s="108"/>
      <c r="H1" s="108"/>
      <c r="I1" s="108"/>
      <c r="J1" s="108"/>
      <c r="K1" s="108"/>
      <c r="L1" s="108"/>
      <c r="M1" s="108"/>
      <c r="N1" s="108"/>
      <c r="O1" s="108"/>
      <c r="P1" s="108"/>
      <c r="Q1" s="108"/>
      <c r="R1" s="108"/>
      <c r="S1" s="109"/>
      <c r="T1" s="109"/>
      <c r="U1" s="91"/>
      <c r="V1" s="116"/>
      <c r="W1" s="116"/>
      <c r="X1" s="116"/>
      <c r="Y1" s="116"/>
      <c r="Z1" s="7"/>
      <c r="AA1" s="7"/>
      <c r="AB1" s="7"/>
      <c r="AC1" s="7"/>
      <c r="AD1" s="7"/>
      <c r="AE1" s="7"/>
      <c r="AF1" s="7"/>
    </row>
    <row r="2" spans="1:35" ht="10.95" customHeight="1" x14ac:dyDescent="0.3">
      <c r="A2" s="9"/>
    </row>
    <row r="3" spans="1:35" x14ac:dyDescent="0.3">
      <c r="B3" s="54" t="s">
        <v>31</v>
      </c>
      <c r="C3" s="73" t="s">
        <v>16</v>
      </c>
    </row>
    <row r="4" spans="1:35" ht="10.95" customHeight="1" thickBot="1" x14ac:dyDescent="0.35"/>
    <row r="5" spans="1:35" ht="15.45" customHeight="1" thickBot="1" x14ac:dyDescent="0.35">
      <c r="A5" s="123" t="s">
        <v>89</v>
      </c>
      <c r="B5" s="124"/>
      <c r="C5" s="124"/>
      <c r="D5" s="124"/>
      <c r="E5" s="124"/>
      <c r="F5" s="124"/>
      <c r="G5" s="124"/>
      <c r="H5" s="124"/>
      <c r="I5" s="124"/>
      <c r="J5" s="124"/>
      <c r="K5" s="124"/>
      <c r="L5" s="124"/>
      <c r="M5" s="124"/>
      <c r="N5" s="124"/>
      <c r="O5" s="124"/>
      <c r="P5" s="124"/>
      <c r="Q5" s="124"/>
      <c r="R5" s="124"/>
      <c r="S5" s="124"/>
      <c r="T5" s="125"/>
      <c r="V5" s="117" t="s">
        <v>32</v>
      </c>
      <c r="W5" s="118"/>
      <c r="X5" s="118"/>
      <c r="Y5" s="118"/>
      <c r="Z5" s="118"/>
      <c r="AA5" s="119"/>
      <c r="AC5" s="117" t="s">
        <v>88</v>
      </c>
      <c r="AD5" s="118"/>
      <c r="AE5" s="118"/>
      <c r="AF5" s="119"/>
    </row>
    <row r="6" spans="1:35" ht="23.25" customHeight="1" x14ac:dyDescent="0.3">
      <c r="C6" s="32"/>
      <c r="D6" s="11"/>
      <c r="E6" s="11"/>
      <c r="F6" s="11"/>
      <c r="G6" s="11"/>
      <c r="H6" s="11"/>
      <c r="I6" s="11"/>
      <c r="J6" s="11"/>
      <c r="K6" s="11"/>
      <c r="L6" s="11"/>
      <c r="M6" s="11"/>
      <c r="N6" s="11"/>
      <c r="O6" s="11"/>
      <c r="P6" s="11"/>
      <c r="Q6" s="11"/>
      <c r="R6" s="15"/>
      <c r="S6" s="15"/>
      <c r="T6" s="15"/>
      <c r="U6" s="13"/>
      <c r="V6" s="12" t="s">
        <v>10</v>
      </c>
      <c r="W6" s="22" t="s">
        <v>33</v>
      </c>
      <c r="X6" s="120" t="s">
        <v>34</v>
      </c>
      <c r="Y6" s="121"/>
      <c r="Z6" s="121"/>
      <c r="AA6" s="122"/>
      <c r="AB6" s="13"/>
      <c r="AC6" s="126" t="s">
        <v>62</v>
      </c>
      <c r="AD6" s="127"/>
      <c r="AE6" s="127"/>
      <c r="AF6" s="128"/>
    </row>
    <row r="7" spans="1:35" ht="41.25" customHeight="1" x14ac:dyDescent="0.3">
      <c r="A7" s="24" t="s">
        <v>36</v>
      </c>
      <c r="B7" s="24" t="s">
        <v>37</v>
      </c>
      <c r="C7" s="25" t="s">
        <v>38</v>
      </c>
      <c r="D7" s="25" t="s">
        <v>39</v>
      </c>
      <c r="E7" s="25" t="s">
        <v>40</v>
      </c>
      <c r="F7" s="93" t="s">
        <v>41</v>
      </c>
      <c r="G7" s="21" t="s">
        <v>42</v>
      </c>
      <c r="H7" s="29" t="s">
        <v>43</v>
      </c>
      <c r="I7" s="21" t="s">
        <v>44</v>
      </c>
      <c r="J7" s="21" t="s">
        <v>14</v>
      </c>
      <c r="K7" s="21" t="s">
        <v>45</v>
      </c>
      <c r="L7" s="92" t="s">
        <v>46</v>
      </c>
      <c r="M7" s="21" t="s">
        <v>47</v>
      </c>
      <c r="N7" s="21" t="s">
        <v>48</v>
      </c>
      <c r="O7" s="21" t="s">
        <v>49</v>
      </c>
      <c r="P7" s="21" t="s">
        <v>50</v>
      </c>
      <c r="Q7" s="21" t="s">
        <v>51</v>
      </c>
      <c r="R7" s="60" t="s">
        <v>82</v>
      </c>
      <c r="S7" s="60" t="s">
        <v>83</v>
      </c>
      <c r="T7" s="60" t="s">
        <v>84</v>
      </c>
      <c r="U7" s="14"/>
      <c r="V7" s="47">
        <v>0.02</v>
      </c>
      <c r="W7" s="48">
        <v>0</v>
      </c>
      <c r="X7" s="49">
        <v>-0.02</v>
      </c>
      <c r="Y7" s="50">
        <v>-0.05</v>
      </c>
      <c r="Z7" s="51">
        <v>-0.1</v>
      </c>
      <c r="AA7" s="52">
        <v>-0.15</v>
      </c>
      <c r="AB7" s="14"/>
      <c r="AC7" s="43" t="s">
        <v>35</v>
      </c>
      <c r="AD7" s="43" t="s">
        <v>63</v>
      </c>
      <c r="AE7" s="66" t="s">
        <v>85</v>
      </c>
      <c r="AF7" s="44" t="s">
        <v>64</v>
      </c>
    </row>
    <row r="8" spans="1:35" ht="100.8" x14ac:dyDescent="0.3">
      <c r="A8" s="39">
        <v>1</v>
      </c>
      <c r="B8" s="55" t="s">
        <v>59</v>
      </c>
      <c r="C8" s="30" t="s">
        <v>71</v>
      </c>
      <c r="D8" s="57" t="s">
        <v>90</v>
      </c>
      <c r="E8" s="34" t="s">
        <v>60</v>
      </c>
      <c r="F8" s="26" t="s">
        <v>52</v>
      </c>
      <c r="G8" s="26" t="s">
        <v>52</v>
      </c>
      <c r="H8" s="27" t="s">
        <v>52</v>
      </c>
      <c r="I8" s="26" t="s">
        <v>52</v>
      </c>
      <c r="J8" s="26" t="s">
        <v>52</v>
      </c>
      <c r="K8" s="26" t="s">
        <v>52</v>
      </c>
      <c r="L8" s="28" t="s">
        <v>52</v>
      </c>
      <c r="M8" s="26" t="s">
        <v>52</v>
      </c>
      <c r="N8" s="26" t="s">
        <v>52</v>
      </c>
      <c r="O8" s="26" t="s">
        <v>52</v>
      </c>
      <c r="P8" s="26" t="s">
        <v>52</v>
      </c>
      <c r="Q8" s="26" t="s">
        <v>52</v>
      </c>
      <c r="R8" s="33">
        <v>0.15</v>
      </c>
      <c r="S8" s="33" t="s">
        <v>81</v>
      </c>
      <c r="T8" s="61">
        <f t="shared" ref="T8:T13" si="0">R8+R8/SUMIF($S$8:$S$15,"Yes",$R$8:$R$15)*SUMIF($S$8:$S$15,"No",$R$8:$R$15)</f>
        <v>0.1875</v>
      </c>
      <c r="U8" s="14"/>
      <c r="V8" s="46" t="s">
        <v>53</v>
      </c>
      <c r="W8" s="46" t="s">
        <v>54</v>
      </c>
      <c r="X8" s="46" t="s">
        <v>55</v>
      </c>
      <c r="Y8" s="46" t="s">
        <v>56</v>
      </c>
      <c r="Z8" s="46" t="s">
        <v>57</v>
      </c>
      <c r="AA8" s="46" t="s">
        <v>66</v>
      </c>
      <c r="AB8" s="14"/>
      <c r="AC8" s="69"/>
      <c r="AD8" s="53" t="str">
        <f>_xlfn.XLOOKUP(AC8,V8:AA8,$V$7:$AA$7,"",0)</f>
        <v/>
      </c>
      <c r="AE8" s="67" t="str">
        <f t="shared" ref="AE8:AE13" si="1">IF(ISBLANK(AC8),"",$T8*AD8)</f>
        <v/>
      </c>
      <c r="AF8" s="45"/>
    </row>
    <row r="9" spans="1:35" ht="144" x14ac:dyDescent="0.3">
      <c r="A9" s="39">
        <v>2</v>
      </c>
      <c r="B9" s="31" t="s">
        <v>61</v>
      </c>
      <c r="C9" s="30" t="s">
        <v>75</v>
      </c>
      <c r="D9" s="142" t="s">
        <v>132</v>
      </c>
      <c r="E9" s="34" t="s">
        <v>60</v>
      </c>
      <c r="F9" s="26" t="s">
        <v>52</v>
      </c>
      <c r="G9" s="26" t="s">
        <v>52</v>
      </c>
      <c r="H9" s="27" t="s">
        <v>52</v>
      </c>
      <c r="I9" s="26" t="s">
        <v>52</v>
      </c>
      <c r="J9" s="26" t="s">
        <v>52</v>
      </c>
      <c r="K9" s="26" t="s">
        <v>52</v>
      </c>
      <c r="L9" s="28" t="s">
        <v>52</v>
      </c>
      <c r="M9" s="26" t="s">
        <v>52</v>
      </c>
      <c r="N9" s="26" t="s">
        <v>52</v>
      </c>
      <c r="O9" s="26" t="s">
        <v>52</v>
      </c>
      <c r="P9" s="26" t="s">
        <v>52</v>
      </c>
      <c r="Q9" s="26" t="s">
        <v>52</v>
      </c>
      <c r="R9" s="33">
        <v>0.08</v>
      </c>
      <c r="S9" s="33" t="s">
        <v>81</v>
      </c>
      <c r="T9" s="61">
        <f t="shared" si="0"/>
        <v>0.1</v>
      </c>
      <c r="U9" s="14"/>
      <c r="V9" s="46" t="s">
        <v>53</v>
      </c>
      <c r="W9" s="46" t="s">
        <v>54</v>
      </c>
      <c r="X9" s="46" t="s">
        <v>55</v>
      </c>
      <c r="Y9" s="46" t="s">
        <v>56</v>
      </c>
      <c r="Z9" s="46" t="s">
        <v>57</v>
      </c>
      <c r="AA9" s="46" t="s">
        <v>66</v>
      </c>
      <c r="AB9" s="14"/>
      <c r="AC9" s="69"/>
      <c r="AD9" s="53" t="str">
        <f>_xlfn.XLOOKUP(AC9,V9:AA9,$V$7:$AA$7,"",0)</f>
        <v/>
      </c>
      <c r="AE9" s="67" t="str">
        <f t="shared" si="1"/>
        <v/>
      </c>
      <c r="AF9" s="45"/>
    </row>
    <row r="10" spans="1:35" ht="68.400000000000006" customHeight="1" x14ac:dyDescent="0.3">
      <c r="A10" s="39">
        <v>3</v>
      </c>
      <c r="B10" s="39" t="s">
        <v>61</v>
      </c>
      <c r="C10" s="30" t="s">
        <v>76</v>
      </c>
      <c r="D10" s="57" t="s">
        <v>91</v>
      </c>
      <c r="E10" s="55" t="s">
        <v>60</v>
      </c>
      <c r="F10" s="26" t="s">
        <v>52</v>
      </c>
      <c r="G10" s="27" t="s">
        <v>52</v>
      </c>
      <c r="H10" s="27" t="s">
        <v>52</v>
      </c>
      <c r="I10" s="27" t="s">
        <v>52</v>
      </c>
      <c r="J10" s="27" t="s">
        <v>52</v>
      </c>
      <c r="K10" s="27" t="s">
        <v>52</v>
      </c>
      <c r="L10" s="28" t="s">
        <v>52</v>
      </c>
      <c r="M10" s="27" t="s">
        <v>52</v>
      </c>
      <c r="N10" s="27" t="s">
        <v>52</v>
      </c>
      <c r="O10" s="27" t="s">
        <v>52</v>
      </c>
      <c r="P10" s="27" t="s">
        <v>52</v>
      </c>
      <c r="Q10" s="27" t="s">
        <v>52</v>
      </c>
      <c r="R10" s="33">
        <v>0.1</v>
      </c>
      <c r="S10" s="33" t="s">
        <v>81</v>
      </c>
      <c r="T10" s="61">
        <f t="shared" si="0"/>
        <v>0.125</v>
      </c>
      <c r="U10" s="15"/>
      <c r="V10" s="58"/>
      <c r="W10" s="56">
        <v>0</v>
      </c>
      <c r="X10" s="46" t="s">
        <v>54</v>
      </c>
      <c r="Y10" s="56">
        <v>2</v>
      </c>
      <c r="Z10" s="56">
        <v>3</v>
      </c>
      <c r="AA10" s="59" t="s">
        <v>67</v>
      </c>
      <c r="AB10" s="15"/>
      <c r="AC10" s="69"/>
      <c r="AD10" s="53" t="str">
        <f>_xlfn.XLOOKUP(AC10,W10:AA10,$W$7:$AA$7,"",0)</f>
        <v/>
      </c>
      <c r="AE10" s="67" t="str">
        <f t="shared" si="1"/>
        <v/>
      </c>
      <c r="AF10" s="39"/>
    </row>
    <row r="11" spans="1:35" s="42" customFormat="1" ht="68.400000000000006" customHeight="1" x14ac:dyDescent="0.3">
      <c r="A11" s="39">
        <v>4</v>
      </c>
      <c r="B11" s="55" t="s">
        <v>59</v>
      </c>
      <c r="C11" s="30" t="s">
        <v>93</v>
      </c>
      <c r="D11" s="57" t="s">
        <v>68</v>
      </c>
      <c r="E11" s="55" t="s">
        <v>60</v>
      </c>
      <c r="F11" s="55" t="s">
        <v>52</v>
      </c>
      <c r="G11" s="55" t="s">
        <v>52</v>
      </c>
      <c r="H11" s="55" t="s">
        <v>52</v>
      </c>
      <c r="I11" s="55" t="s">
        <v>52</v>
      </c>
      <c r="J11" s="55" t="s">
        <v>52</v>
      </c>
      <c r="K11" s="55" t="s">
        <v>52</v>
      </c>
      <c r="L11" s="40" t="s">
        <v>52</v>
      </c>
      <c r="M11" s="55" t="s">
        <v>52</v>
      </c>
      <c r="N11" s="55" t="s">
        <v>52</v>
      </c>
      <c r="O11" s="55" t="s">
        <v>52</v>
      </c>
      <c r="P11" s="55" t="s">
        <v>52</v>
      </c>
      <c r="Q11" s="55" t="s">
        <v>52</v>
      </c>
      <c r="R11" s="33">
        <v>0.22</v>
      </c>
      <c r="S11" s="33" t="s">
        <v>81</v>
      </c>
      <c r="T11" s="61">
        <f t="shared" si="0"/>
        <v>0.27500000000000002</v>
      </c>
      <c r="U11"/>
      <c r="V11" s="59" t="s">
        <v>74</v>
      </c>
      <c r="W11" s="46">
        <v>3</v>
      </c>
      <c r="X11" s="46">
        <v>4</v>
      </c>
      <c r="Y11" s="46">
        <v>5</v>
      </c>
      <c r="Z11" s="46">
        <v>6</v>
      </c>
      <c r="AA11" s="46" t="s">
        <v>73</v>
      </c>
      <c r="AB11"/>
      <c r="AC11" s="69"/>
      <c r="AD11" s="53" t="str">
        <f>_xlfn.XLOOKUP(AC11,V11:AA11,$V$7:$AA$7,"",0)</f>
        <v/>
      </c>
      <c r="AE11" s="67" t="str">
        <f t="shared" si="1"/>
        <v/>
      </c>
      <c r="AF11" s="41"/>
      <c r="AG11" s="8"/>
      <c r="AH11" s="8"/>
      <c r="AI11" s="8"/>
    </row>
    <row r="12" spans="1:35" s="42" customFormat="1" ht="216" x14ac:dyDescent="0.3">
      <c r="A12" s="39">
        <v>5</v>
      </c>
      <c r="B12" s="55" t="s">
        <v>61</v>
      </c>
      <c r="C12" s="30" t="s">
        <v>69</v>
      </c>
      <c r="D12" s="57" t="s">
        <v>134</v>
      </c>
      <c r="E12" s="55" t="s">
        <v>60</v>
      </c>
      <c r="F12" s="55" t="s">
        <v>52</v>
      </c>
      <c r="G12" s="55" t="s">
        <v>52</v>
      </c>
      <c r="H12" s="55" t="s">
        <v>52</v>
      </c>
      <c r="I12" s="55" t="s">
        <v>52</v>
      </c>
      <c r="J12" s="55" t="s">
        <v>52</v>
      </c>
      <c r="K12" s="55" t="s">
        <v>52</v>
      </c>
      <c r="L12" s="40" t="s">
        <v>52</v>
      </c>
      <c r="M12" s="55" t="s">
        <v>52</v>
      </c>
      <c r="N12" s="55" t="s">
        <v>52</v>
      </c>
      <c r="O12" s="55" t="s">
        <v>52</v>
      </c>
      <c r="P12" s="55" t="s">
        <v>52</v>
      </c>
      <c r="Q12" s="55" t="s">
        <v>52</v>
      </c>
      <c r="R12" s="33">
        <v>0.15</v>
      </c>
      <c r="S12" s="33" t="s">
        <v>81</v>
      </c>
      <c r="T12" s="61">
        <f t="shared" si="0"/>
        <v>0.1875</v>
      </c>
      <c r="U12"/>
      <c r="V12" s="56" t="s">
        <v>53</v>
      </c>
      <c r="W12" s="56" t="s">
        <v>54</v>
      </c>
      <c r="X12" s="56" t="s">
        <v>55</v>
      </c>
      <c r="Y12" s="56" t="s">
        <v>56</v>
      </c>
      <c r="Z12" s="56" t="s">
        <v>57</v>
      </c>
      <c r="AA12" s="56" t="s">
        <v>66</v>
      </c>
      <c r="AB12"/>
      <c r="AC12" s="69"/>
      <c r="AD12" s="53" t="str">
        <f>_xlfn.XLOOKUP(AC12,V12:AA12,$V$7:$AA$7,"",0)</f>
        <v/>
      </c>
      <c r="AE12" s="67" t="str">
        <f t="shared" si="1"/>
        <v/>
      </c>
      <c r="AF12" s="41"/>
      <c r="AG12" s="8"/>
      <c r="AH12" s="8"/>
      <c r="AI12" s="8"/>
    </row>
    <row r="13" spans="1:35" s="42" customFormat="1" ht="331.8" thickBot="1" x14ac:dyDescent="0.35">
      <c r="A13" s="39">
        <v>6</v>
      </c>
      <c r="B13" s="55" t="s">
        <v>59</v>
      </c>
      <c r="C13" s="30" t="s">
        <v>108</v>
      </c>
      <c r="D13" s="57" t="s">
        <v>125</v>
      </c>
      <c r="E13" s="55" t="s">
        <v>60</v>
      </c>
      <c r="F13" s="55" t="s">
        <v>52</v>
      </c>
      <c r="G13" s="55" t="s">
        <v>52</v>
      </c>
      <c r="H13" s="55" t="s">
        <v>52</v>
      </c>
      <c r="I13" s="55" t="s">
        <v>52</v>
      </c>
      <c r="J13" s="55" t="s">
        <v>52</v>
      </c>
      <c r="K13" s="55" t="s">
        <v>52</v>
      </c>
      <c r="L13" s="40" t="s">
        <v>52</v>
      </c>
      <c r="M13" s="55" t="s">
        <v>52</v>
      </c>
      <c r="N13" s="55" t="s">
        <v>52</v>
      </c>
      <c r="O13" s="55" t="s">
        <v>52</v>
      </c>
      <c r="P13" s="55" t="s">
        <v>52</v>
      </c>
      <c r="Q13" s="55" t="s">
        <v>52</v>
      </c>
      <c r="R13" s="33">
        <v>0.1</v>
      </c>
      <c r="S13" s="64" t="s">
        <v>81</v>
      </c>
      <c r="T13" s="61">
        <f t="shared" si="0"/>
        <v>0.125</v>
      </c>
      <c r="U13"/>
      <c r="V13" s="59" t="s">
        <v>72</v>
      </c>
      <c r="W13" s="56">
        <v>4</v>
      </c>
      <c r="X13" s="56">
        <v>5</v>
      </c>
      <c r="Y13" s="56">
        <v>6</v>
      </c>
      <c r="Z13" s="56">
        <v>7</v>
      </c>
      <c r="AA13" s="59" t="s">
        <v>65</v>
      </c>
      <c r="AB13"/>
      <c r="AC13" s="69"/>
      <c r="AD13" s="53" t="str">
        <f>_xlfn.XLOOKUP(AC13,V13:AA13,$V$7:$AA$7,"",0)</f>
        <v/>
      </c>
      <c r="AE13" s="67" t="str">
        <f t="shared" si="1"/>
        <v/>
      </c>
      <c r="AF13" s="41"/>
    </row>
    <row r="14" spans="1:35" ht="202.2" thickBot="1" x14ac:dyDescent="0.35">
      <c r="A14" s="39">
        <v>7</v>
      </c>
      <c r="B14" s="31" t="s">
        <v>61</v>
      </c>
      <c r="C14" s="30" t="s">
        <v>58</v>
      </c>
      <c r="D14" s="142" t="s">
        <v>127</v>
      </c>
      <c r="E14" s="34" t="s">
        <v>80</v>
      </c>
      <c r="F14" s="26" t="s">
        <v>52</v>
      </c>
      <c r="G14" s="26" t="s">
        <v>52</v>
      </c>
      <c r="H14" s="26" t="s">
        <v>52</v>
      </c>
      <c r="I14" s="26" t="s">
        <v>52</v>
      </c>
      <c r="J14" s="26" t="s">
        <v>52</v>
      </c>
      <c r="K14" s="26" t="s">
        <v>52</v>
      </c>
      <c r="L14" s="26" t="s">
        <v>52</v>
      </c>
      <c r="M14" s="26" t="s">
        <v>52</v>
      </c>
      <c r="N14" s="26" t="s">
        <v>52</v>
      </c>
      <c r="O14" s="26" t="s">
        <v>52</v>
      </c>
      <c r="P14" s="26" t="s">
        <v>52</v>
      </c>
      <c r="Q14" s="26" t="s">
        <v>52</v>
      </c>
      <c r="R14" s="62">
        <v>0.15</v>
      </c>
      <c r="S14" s="65" t="s">
        <v>107</v>
      </c>
      <c r="T14" s="63" t="str">
        <f>IF(AND($S$14="Yes",$S$15="Yes"),R14,IF(AND($S$14="No",$S$15="No"),"-",
IF(S14="Yes",R14+R14/SUMIF($S$8:$S$15,"Yes",$R$8:$R$15)*SUMIF($S$8:$S$15,"No",$R$8:$R$15),"-")))</f>
        <v>-</v>
      </c>
      <c r="U14" s="15"/>
      <c r="V14" s="46" t="s">
        <v>53</v>
      </c>
      <c r="W14" s="46" t="s">
        <v>54</v>
      </c>
      <c r="X14" s="46" t="s">
        <v>55</v>
      </c>
      <c r="Y14" s="46" t="s">
        <v>56</v>
      </c>
      <c r="Z14" s="46" t="s">
        <v>57</v>
      </c>
      <c r="AA14" s="46" t="s">
        <v>66</v>
      </c>
      <c r="AB14" s="15"/>
      <c r="AC14" s="69"/>
      <c r="AD14" s="53" t="str">
        <f>IF(S14="Yes",_xlfn.XLOOKUP(AC14,V14:AA14,$V$7:$AA$7,"",0),"")</f>
        <v/>
      </c>
      <c r="AE14" s="67" t="str">
        <f>IF(S14="Yes",IF(ISBLANK(AC14),"",$T14*AD14),"")</f>
        <v/>
      </c>
      <c r="AF14" s="39"/>
    </row>
    <row r="15" spans="1:35" ht="303" thickBot="1" x14ac:dyDescent="0.35">
      <c r="A15" s="39">
        <v>8</v>
      </c>
      <c r="B15" s="31" t="s">
        <v>61</v>
      </c>
      <c r="C15" s="30" t="s">
        <v>70</v>
      </c>
      <c r="D15" s="57" t="s">
        <v>129</v>
      </c>
      <c r="E15" s="34" t="s">
        <v>80</v>
      </c>
      <c r="F15" s="26" t="s">
        <v>52</v>
      </c>
      <c r="G15" s="26" t="s">
        <v>52</v>
      </c>
      <c r="H15" s="27" t="s">
        <v>52</v>
      </c>
      <c r="I15" s="26" t="s">
        <v>52</v>
      </c>
      <c r="J15" s="26" t="s">
        <v>52</v>
      </c>
      <c r="K15" s="26" t="s">
        <v>52</v>
      </c>
      <c r="L15" s="26" t="s">
        <v>52</v>
      </c>
      <c r="M15" s="26" t="s">
        <v>52</v>
      </c>
      <c r="N15" s="26" t="s">
        <v>52</v>
      </c>
      <c r="O15" s="26" t="s">
        <v>52</v>
      </c>
      <c r="P15" s="26" t="s">
        <v>52</v>
      </c>
      <c r="Q15" s="26" t="s">
        <v>52</v>
      </c>
      <c r="R15" s="62">
        <v>0.05</v>
      </c>
      <c r="S15" s="65" t="s">
        <v>107</v>
      </c>
      <c r="T15" s="63" t="str">
        <f>IF(AND($S$14="Yes",$S$15="Yes"),R15,IF(AND($S$14="No",$S$15="No"),"-",
IF(S15="Yes",R15+R15/SUMIF($S$8:$S$15,"Yes",$R$8:$R$15)*SUMIF($S$8:$S$15,"No",$R$8:$R$15),"-")))</f>
        <v>-</v>
      </c>
      <c r="U15" s="14"/>
      <c r="V15" s="46" t="s">
        <v>77</v>
      </c>
      <c r="W15" s="46" t="s">
        <v>79</v>
      </c>
      <c r="X15" s="68"/>
      <c r="Y15" s="68"/>
      <c r="Z15" s="68"/>
      <c r="AA15" s="68"/>
      <c r="AB15" s="14"/>
      <c r="AC15" s="70"/>
      <c r="AD15" s="53" t="str">
        <f>IF(S15="Yes",_xlfn.XLOOKUP(AC15,V15:W15,$V$7:$W$7,"",0),"")</f>
        <v/>
      </c>
      <c r="AE15" s="67" t="str">
        <f>IF(S15="Yes",IF(ISBLANK(AC15),"",$T15*AD15),"")</f>
        <v/>
      </c>
      <c r="AF15" s="45"/>
    </row>
    <row r="17" spans="18:31" ht="14.4" x14ac:dyDescent="0.3">
      <c r="R17" s="16">
        <f>SUM(R8:R15)</f>
        <v>1</v>
      </c>
      <c r="S17" s="16"/>
      <c r="T17" s="16">
        <f>SUM(T8:T15)</f>
        <v>1</v>
      </c>
      <c r="V17" s="129" t="str">
        <f>_xlfn.CONCAT("Total performance result ",C3)</f>
        <v>Total performance result July</v>
      </c>
      <c r="W17" s="130"/>
      <c r="X17" s="130"/>
      <c r="Y17" s="130"/>
      <c r="Z17" s="130"/>
      <c r="AA17" s="131"/>
      <c r="AC17" s="114" t="s">
        <v>86</v>
      </c>
      <c r="AD17" s="115"/>
      <c r="AE17" s="67">
        <f>SUM(AE8:AE15)</f>
        <v>0</v>
      </c>
    </row>
    <row r="19" spans="18:31" ht="32.85" customHeight="1" x14ac:dyDescent="0.3">
      <c r="V19" s="132" t="s">
        <v>87</v>
      </c>
      <c r="W19" s="133"/>
      <c r="Y19" s="112" t="str">
        <f>IF(AND(ISBLANK(AC8),ISBLANK(AC9),ISBLANK(AC10),ISBLANK(AC11),ISBLANK(AC12),ISBLANK(AC13)),"",IF(AND(AE10=0,AE17&gt;0),"Bonus",IF(AND(AE10&lt;0,AE17&gt;0),"Tolerance",IF(AE17=0,"Tolerance",IF(AE17&lt;0,"Malus","")))))</f>
        <v/>
      </c>
      <c r="Z19" s="67" t="str">
        <f>IF(Y19="","",IF(Y19="Tolerance",0,AE17))</f>
        <v/>
      </c>
      <c r="AE19" s="71"/>
    </row>
    <row r="20" spans="18:31" ht="32.85" customHeight="1" x14ac:dyDescent="0.3">
      <c r="V20" s="110"/>
      <c r="W20" s="111"/>
      <c r="Y20" s="113"/>
      <c r="Z20" s="72" t="str">
        <f>IF(Z19="","",Z19*V20)</f>
        <v/>
      </c>
    </row>
    <row r="23" spans="18:31" ht="12" customHeight="1" x14ac:dyDescent="0.3"/>
    <row r="26" spans="18:31" ht="21" customHeight="1" x14ac:dyDescent="0.3"/>
    <row r="28" spans="18:31" ht="21" customHeight="1" x14ac:dyDescent="0.3"/>
    <row r="30" spans="18:31" ht="21" customHeight="1" x14ac:dyDescent="0.3"/>
  </sheetData>
  <mergeCells count="13">
    <mergeCell ref="AC5:AF5"/>
    <mergeCell ref="A1:R1"/>
    <mergeCell ref="S1:T1"/>
    <mergeCell ref="V1:Y1"/>
    <mergeCell ref="A5:T5"/>
    <mergeCell ref="V5:AA5"/>
    <mergeCell ref="X6:AA6"/>
    <mergeCell ref="AC6:AF6"/>
    <mergeCell ref="V17:AA17"/>
    <mergeCell ref="AC17:AD17"/>
    <mergeCell ref="V19:W19"/>
    <mergeCell ref="Y19:Y20"/>
    <mergeCell ref="V20:W20"/>
  </mergeCells>
  <conditionalFormatting sqref="A14:E15">
    <cfRule type="expression" dxfId="125" priority="26">
      <formula>$S14="No"</formula>
    </cfRule>
  </conditionalFormatting>
  <conditionalFormatting sqref="L14:L15">
    <cfRule type="expression" dxfId="124" priority="27">
      <formula>$S14="Yes"</formula>
    </cfRule>
  </conditionalFormatting>
  <conditionalFormatting sqref="Y19:Y20">
    <cfRule type="cellIs" dxfId="123" priority="1" operator="equal">
      <formula>"Tolerance"</formula>
    </cfRule>
    <cfRule type="cellIs" dxfId="122" priority="2" operator="equal">
      <formula>"Malus"</formula>
    </cfRule>
    <cfRule type="cellIs" dxfId="121" priority="3" operator="equal">
      <formula>"Bonus"</formula>
    </cfRule>
  </conditionalFormatting>
  <conditionalFormatting sqref="Z19:Z20">
    <cfRule type="cellIs" dxfId="120" priority="4" operator="lessThan">
      <formula>0</formula>
    </cfRule>
    <cfRule type="cellIs" dxfId="119" priority="5" operator="equal">
      <formula>0</formula>
    </cfRule>
    <cfRule type="cellIs" dxfId="118" priority="6" operator="greaterThan">
      <formula>0</formula>
    </cfRule>
  </conditionalFormatting>
  <conditionalFormatting sqref="AC14:AC15">
    <cfRule type="expression" dxfId="117" priority="7">
      <formula>$S14="No"</formula>
    </cfRule>
  </conditionalFormatting>
  <conditionalFormatting sqref="AD8:AD15">
    <cfRule type="cellIs" dxfId="116" priority="28" operator="equal">
      <formula>$AA$7</formula>
    </cfRule>
    <cfRule type="cellIs" dxfId="115" priority="29" operator="equal">
      <formula>$Z$7</formula>
    </cfRule>
    <cfRule type="cellIs" dxfId="114" priority="30" operator="equal">
      <formula>$Y$7</formula>
    </cfRule>
    <cfRule type="cellIs" dxfId="113" priority="31" operator="equal">
      <formula>$W$7</formula>
    </cfRule>
    <cfRule type="cellIs" dxfId="112" priority="32" operator="equal">
      <formula>$V$7</formula>
    </cfRule>
    <cfRule type="cellIs" dxfId="111" priority="33" operator="equal">
      <formula>$X$7</formula>
    </cfRule>
  </conditionalFormatting>
  <conditionalFormatting sqref="AE8:AE15">
    <cfRule type="cellIs" dxfId="110" priority="23" operator="lessThan">
      <formula>0</formula>
    </cfRule>
    <cfRule type="cellIs" dxfId="109" priority="24" operator="equal">
      <formula>0</formula>
    </cfRule>
    <cfRule type="cellIs" dxfId="108" priority="25" operator="greaterThan">
      <formula>0</formula>
    </cfRule>
  </conditionalFormatting>
  <conditionalFormatting sqref="AE17">
    <cfRule type="cellIs" dxfId="107" priority="20" operator="lessThan">
      <formula>0</formula>
    </cfRule>
    <cfRule type="cellIs" dxfId="106" priority="21" operator="equal">
      <formula>0</formula>
    </cfRule>
    <cfRule type="cellIs" dxfId="105" priority="22" operator="greaterThan">
      <formula>0</formula>
    </cfRule>
  </conditionalFormatting>
  <dataValidations count="6">
    <dataValidation type="list" allowBlank="1" showInputMessage="1" showErrorMessage="1" sqref="AC11:AC13" xr:uid="{A18891F2-C5EA-4BAA-9065-20F72015B3B0}">
      <formula1>$V11:$AA11</formula1>
    </dataValidation>
    <dataValidation type="list" allowBlank="1" showInputMessage="1" showErrorMessage="1" sqref="AC15" xr:uid="{CA95C734-53FA-4B62-AEC2-E5EAEE7C1D0D}">
      <formula1>$V$15:$W$15</formula1>
    </dataValidation>
    <dataValidation type="list" allowBlank="1" showInputMessage="1" showErrorMessage="1" sqref="AC8:AC9" xr:uid="{B29B1AEB-3FF3-4F97-94D3-BAD86254D2D4}">
      <formula1>$V$8:$AA$8</formula1>
    </dataValidation>
    <dataValidation type="list" allowBlank="1" showInputMessage="1" showErrorMessage="1" sqref="AC14" xr:uid="{3C622A4B-24D0-4DB1-9F52-44A6C47CA140}">
      <formula1>$V$14:$AA$14</formula1>
    </dataValidation>
    <dataValidation type="list" allowBlank="1" showInputMessage="1" showErrorMessage="1" sqref="AC10" xr:uid="{901DDE74-D328-4DAB-8826-1923CB0349ED}">
      <formula1>$W$10:$AA$10</formula1>
    </dataValidation>
    <dataValidation type="list" allowBlank="1" showInputMessage="1" showErrorMessage="1" sqref="S14:S15" xr:uid="{6BDBFA64-0141-4E49-8736-F64CABF35879}">
      <formula1>"Yes,No"</formula1>
    </dataValidation>
  </dataValidations>
  <pageMargins left="0.31496062992125984" right="0.31496062992125984" top="0.59055118110236227" bottom="0.59055118110236227" header="0.31496062992125984" footer="0.31496062992125984"/>
  <pageSetup paperSize="9" scale="30" orientation="landscape" r:id="rId1"/>
  <headerFooter alignWithMargins="0">
    <oddHeader>&amp;CESM Soft Services
Key Performance Indicators&amp;R&amp;"Calibri"&amp;10&amp;K000000 Internal Use&amp;1#_x000D_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_dlc_DocId xmlns="15ac8131-6f28-437f-bb89-657faef636c8">ESM1-244363895-23084</_dlc_DocId>
    <_dlc_DocIdUrl xmlns="15ac8131-6f28-437f-bb89-657faef636c8">
      <Url>https://esm.sharepoint.com/sites/BAU-CLP/_layouts/15/DocIdRedir.aspx?ID=ESM1-244363895-23084</Url>
      <Description>ESM1-244363895-23084</Description>
    </_dlc_DocIdUrl>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1" ma:contentTypeDescription="Create a new document." ma:contentTypeScope="" ma:versionID="d1aeac20ee24d09c6b208043e202fc1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85f8d926d18842055d2d74c9f3084691"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CCCB12A-8C2E-4128-ADAF-23D6AFB05645}">
  <ds:schemaRef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http://www.w3.org/XML/1998/namespace"/>
    <ds:schemaRef ds:uri="http://purl.org/dc/dcmitype/"/>
    <ds:schemaRef ds:uri="15ac8131-6f28-437f-bb89-657faef636c8"/>
    <ds:schemaRef ds:uri="a153af3a-88be-4167-abce-2fd366c974cc"/>
    <ds:schemaRef ds:uri="http://schemas.microsoft.com/office/2006/metadata/properties"/>
  </ds:schemaRefs>
</ds:datastoreItem>
</file>

<file path=customXml/itemProps2.xml><?xml version="1.0" encoding="utf-8"?>
<ds:datastoreItem xmlns:ds="http://schemas.openxmlformats.org/officeDocument/2006/customXml" ds:itemID="{93CF9F62-80E9-4AD3-B252-33714BA3F1CF}">
  <ds:schemaRefs>
    <ds:schemaRef ds:uri="http://schemas.microsoft.com/sharepoint/v3/contenttype/forms"/>
  </ds:schemaRefs>
</ds:datastoreItem>
</file>

<file path=customXml/itemProps3.xml><?xml version="1.0" encoding="utf-8"?>
<ds:datastoreItem xmlns:ds="http://schemas.openxmlformats.org/officeDocument/2006/customXml" ds:itemID="{462F07A0-1B9F-4DC4-9C0A-774593C75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5BF58C-E0E8-4E6B-95D9-240954DDE2D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Introduction</vt:lpstr>
      <vt:lpstr>Annual Performance Report</vt:lpstr>
      <vt:lpstr>Jan</vt:lpstr>
      <vt:lpstr>Feb</vt:lpstr>
      <vt:lpstr>Mar</vt:lpstr>
      <vt:lpstr>Apr</vt:lpstr>
      <vt:lpstr>May</vt:lpstr>
      <vt:lpstr>Jun</vt:lpstr>
      <vt:lpstr>Jul</vt:lpstr>
      <vt:lpstr>Aug</vt:lpstr>
      <vt:lpstr>Sep</vt:lpstr>
      <vt:lpstr>Oct</vt:lpstr>
      <vt:lpstr>Nov</vt:lpstr>
      <vt:lpstr>Dec</vt:lpstr>
      <vt:lpstr>KPI example</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2024-05-24T13:20:40Z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3a67a347-9ccb-4326-886c-cf52b7cd7e56</vt:lpwstr>
  </property>
  <property fmtid="{D5CDD505-2E9C-101B-9397-08002B2CF9AE}" pid="5" name="MediaServiceImageTags">
    <vt:lpwstr/>
  </property>
  <property fmtid="{D5CDD505-2E9C-101B-9397-08002B2CF9AE}" pid="6" name="MSIP_Label_1764a71f-7e5e-4aeb-ba26-1fccf4925c1d_Enabled">
    <vt:lpwstr>true</vt:lpwstr>
  </property>
  <property fmtid="{D5CDD505-2E9C-101B-9397-08002B2CF9AE}" pid="7" name="MSIP_Label_1764a71f-7e5e-4aeb-ba26-1fccf4925c1d_SetDate">
    <vt:lpwstr>2024-05-23T09:37:57Z</vt:lpwstr>
  </property>
  <property fmtid="{D5CDD505-2E9C-101B-9397-08002B2CF9AE}" pid="8" name="MSIP_Label_1764a71f-7e5e-4aeb-ba26-1fccf4925c1d_Method">
    <vt:lpwstr>Standard</vt:lpwstr>
  </property>
  <property fmtid="{D5CDD505-2E9C-101B-9397-08002B2CF9AE}" pid="9" name="MSIP_Label_1764a71f-7e5e-4aeb-ba26-1fccf4925c1d_Name">
    <vt:lpwstr>Internal</vt:lpwstr>
  </property>
  <property fmtid="{D5CDD505-2E9C-101B-9397-08002B2CF9AE}" pid="10" name="MSIP_Label_1764a71f-7e5e-4aeb-ba26-1fccf4925c1d_SiteId">
    <vt:lpwstr>98e29ecf-22bf-49bc-85a7-51537b56ef79</vt:lpwstr>
  </property>
  <property fmtid="{D5CDD505-2E9C-101B-9397-08002B2CF9AE}" pid="11" name="MSIP_Label_1764a71f-7e5e-4aeb-ba26-1fccf4925c1d_ActionId">
    <vt:lpwstr>25fafb45-359a-42b4-995b-c95d28f203cb</vt:lpwstr>
  </property>
  <property fmtid="{D5CDD505-2E9C-101B-9397-08002B2CF9AE}" pid="12" name="MSIP_Label_1764a71f-7e5e-4aeb-ba26-1fccf4925c1d_ContentBits">
    <vt:lpwstr>1</vt:lpwstr>
  </property>
</Properties>
</file>